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 firstSheet="1" activeTab="1"/>
  </bookViews>
  <sheets>
    <sheet name="SAŽETAK" sheetId="10" r:id="rId1"/>
    <sheet name=" Račun prihoda i rashoda" sheetId="3" r:id="rId2"/>
    <sheet name="Sheet1" sheetId="11" state="hidden" r:id="rId3"/>
    <sheet name="Prihodi i rashodi po izvorima" sheetId="8" r:id="rId4"/>
    <sheet name="Rashodi prema funkcijskoj kl" sheetId="5" r:id="rId5"/>
    <sheet name="Račun financiranja" sheetId="6" r:id="rId6"/>
    <sheet name="Račun financiranja po izvorima" sheetId="9" r:id="rId7"/>
    <sheet name="POSEBNI DIO" sheetId="7" r:id="rId8"/>
    <sheet name="List2" sheetId="2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8" i="7" l="1"/>
  <c r="I132" i="7" s="1"/>
  <c r="H128" i="7"/>
  <c r="H132" i="7" s="1"/>
  <c r="G128" i="7"/>
  <c r="G132" i="7" s="1"/>
  <c r="G6" i="7" l="1"/>
  <c r="H30" i="7"/>
  <c r="G30" i="7"/>
  <c r="F30" i="7"/>
  <c r="G13" i="7"/>
  <c r="H31" i="3" l="1"/>
  <c r="G31" i="3"/>
  <c r="F6" i="7" l="1"/>
  <c r="F17" i="7"/>
  <c r="F13" i="7"/>
  <c r="E119" i="7" l="1"/>
  <c r="E108" i="7"/>
  <c r="E48" i="7"/>
  <c r="E31" i="7"/>
  <c r="E27" i="7"/>
  <c r="E17" i="7"/>
  <c r="B48" i="8" l="1"/>
  <c r="B17" i="8"/>
  <c r="B21" i="8"/>
  <c r="F28" i="10"/>
  <c r="F29" i="10" s="1"/>
  <c r="C21" i="8" l="1"/>
  <c r="D21" i="8"/>
  <c r="E21" i="8"/>
  <c r="F21" i="8"/>
  <c r="F14" i="8"/>
  <c r="E14" i="8"/>
  <c r="D14" i="8"/>
  <c r="C14" i="8"/>
  <c r="B14" i="8"/>
  <c r="F17" i="8"/>
  <c r="E17" i="8"/>
  <c r="D17" i="8"/>
  <c r="C17" i="8"/>
  <c r="F10" i="8" l="1"/>
  <c r="E10" i="8"/>
  <c r="D10" i="8"/>
  <c r="B10" i="8"/>
  <c r="C10" i="8"/>
  <c r="F48" i="8"/>
  <c r="E48" i="8"/>
  <c r="D48" i="8"/>
  <c r="C48" i="8"/>
  <c r="C44" i="8"/>
  <c r="D44" i="8"/>
  <c r="E44" i="8"/>
  <c r="F44" i="8"/>
  <c r="B44" i="8"/>
  <c r="F41" i="8"/>
  <c r="E41" i="8"/>
  <c r="D41" i="8"/>
  <c r="C41" i="8"/>
  <c r="B41" i="8"/>
  <c r="H25" i="7"/>
  <c r="H24" i="7" s="1"/>
  <c r="F25" i="7"/>
  <c r="F24" i="7" s="1"/>
  <c r="F69" i="7"/>
  <c r="F76" i="7"/>
  <c r="F75" i="7" s="1"/>
  <c r="E76" i="7"/>
  <c r="E75" i="7" s="1"/>
  <c r="F104" i="7"/>
  <c r="E104" i="7"/>
  <c r="E103" i="7" l="1"/>
  <c r="F103" i="7"/>
  <c r="E37" i="8"/>
  <c r="F37" i="8"/>
  <c r="C37" i="8"/>
  <c r="D37" i="8"/>
  <c r="B37" i="8"/>
  <c r="I100" i="7"/>
  <c r="G100" i="7"/>
  <c r="F100" i="7"/>
  <c r="E100" i="7"/>
  <c r="I96" i="7"/>
  <c r="G96" i="7"/>
  <c r="F96" i="7"/>
  <c r="E96" i="7"/>
  <c r="H68" i="7"/>
  <c r="H64" i="7" s="1"/>
  <c r="I69" i="7"/>
  <c r="I68" i="7" s="1"/>
  <c r="I64" i="7" s="1"/>
  <c r="I58" i="7" s="1"/>
  <c r="G69" i="7"/>
  <c r="G68" i="7" s="1"/>
  <c r="G64" i="7" s="1"/>
  <c r="F68" i="7"/>
  <c r="F64" i="7" s="1"/>
  <c r="E69" i="7"/>
  <c r="E68" i="7" s="1"/>
  <c r="E64" i="7" s="1"/>
  <c r="F95" i="7" l="1"/>
  <c r="F94" i="7" s="1"/>
  <c r="F58" i="7" s="1"/>
  <c r="F119" i="7" s="1"/>
  <c r="G95" i="7"/>
  <c r="G94" i="7" s="1"/>
  <c r="G58" i="7" s="1"/>
  <c r="H95" i="7"/>
  <c r="H94" i="7" s="1"/>
  <c r="H58" i="7" s="1"/>
  <c r="H119" i="7" s="1"/>
  <c r="E95" i="7"/>
  <c r="E94" i="7" s="1"/>
  <c r="E58" i="7" s="1"/>
  <c r="I95" i="7"/>
  <c r="I94" i="7" s="1"/>
  <c r="F48" i="7"/>
  <c r="I44" i="7"/>
  <c r="H44" i="7"/>
  <c r="G44" i="7"/>
  <c r="F44" i="7"/>
  <c r="E44" i="7"/>
  <c r="I31" i="7"/>
  <c r="I30" i="7" s="1"/>
  <c r="I25" i="7" s="1"/>
  <c r="I24" i="7" s="1"/>
  <c r="G31" i="7"/>
  <c r="G25" i="7" s="1"/>
  <c r="G24" i="7" s="1"/>
  <c r="F31" i="7"/>
  <c r="E30" i="7"/>
  <c r="E25" i="7" s="1"/>
  <c r="I27" i="7"/>
  <c r="H27" i="7"/>
  <c r="G27" i="7"/>
  <c r="F27" i="7"/>
  <c r="I17" i="7"/>
  <c r="H17" i="7"/>
  <c r="H6" i="7" s="1"/>
  <c r="G17" i="7"/>
  <c r="I9" i="7"/>
  <c r="H13" i="7"/>
  <c r="H9" i="7"/>
  <c r="G9" i="7"/>
  <c r="F9" i="7"/>
  <c r="E9" i="7"/>
  <c r="E13" i="7"/>
  <c r="G119" i="7" l="1"/>
  <c r="E24" i="7"/>
  <c r="E7" i="7"/>
  <c r="F7" i="7"/>
  <c r="G7" i="7"/>
  <c r="I7" i="7"/>
  <c r="I6" i="7" s="1"/>
  <c r="I119" i="7" s="1"/>
  <c r="H7" i="7"/>
  <c r="H25" i="3"/>
  <c r="G25" i="3"/>
  <c r="F31" i="3"/>
  <c r="F25" i="3"/>
  <c r="H11" i="3"/>
  <c r="H10" i="3" s="1"/>
  <c r="G11" i="3"/>
  <c r="G10" i="3" s="1"/>
  <c r="F11" i="3"/>
  <c r="F10" i="3" s="1"/>
  <c r="E31" i="3"/>
  <c r="E25" i="3"/>
  <c r="E11" i="3"/>
  <c r="E10" i="3" s="1"/>
  <c r="F24" i="3" l="1"/>
  <c r="E24" i="3"/>
  <c r="G24" i="3"/>
  <c r="H24" i="3"/>
  <c r="D25" i="3"/>
  <c r="D11" i="3"/>
  <c r="D10" i="3" s="1"/>
  <c r="D31" i="3"/>
  <c r="D24" i="3" l="1"/>
  <c r="F37" i="10"/>
  <c r="G34" i="10" s="1"/>
  <c r="G37" i="10" s="1"/>
  <c r="H37" i="10" s="1"/>
  <c r="I34" i="10" s="1"/>
  <c r="J21" i="10"/>
  <c r="I21" i="10"/>
  <c r="H21" i="10"/>
  <c r="G21" i="10"/>
  <c r="F21" i="10"/>
  <c r="J11" i="10"/>
  <c r="I11" i="10"/>
  <c r="H11" i="10"/>
  <c r="G11" i="10"/>
  <c r="F11" i="10"/>
  <c r="J8" i="10"/>
  <c r="I8" i="10"/>
  <c r="H8" i="10"/>
  <c r="G8" i="10"/>
  <c r="F8" i="10"/>
  <c r="I37" i="10" l="1"/>
  <c r="J34" i="10" s="1"/>
  <c r="J37" i="10" s="1"/>
  <c r="I14" i="10"/>
  <c r="I22" i="10" s="1"/>
  <c r="I28" i="10" s="1"/>
  <c r="I29" i="10" s="1"/>
  <c r="J14" i="10"/>
  <c r="J22" i="10" s="1"/>
  <c r="J28" i="10" s="1"/>
  <c r="J29" i="10" s="1"/>
  <c r="H14" i="10"/>
  <c r="H22" i="10" s="1"/>
  <c r="H28" i="10" s="1"/>
  <c r="H29" i="10" s="1"/>
  <c r="G14" i="10"/>
  <c r="G22" i="10" s="1"/>
  <c r="G28" i="10" s="1"/>
  <c r="G29" i="10" s="1"/>
  <c r="F14" i="10"/>
</calcChain>
</file>

<file path=xl/sharedStrings.xml><?xml version="1.0" encoding="utf-8"?>
<sst xmlns="http://schemas.openxmlformats.org/spreadsheetml/2006/main" count="339" uniqueCount="160">
  <si>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</si>
  <si>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</si>
  <si>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</si>
  <si>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</si>
  <si>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</si>
  <si>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</si>
  <si>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</si>
  <si>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</si>
  <si>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</si>
  <si>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</si>
  <si>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</si>
  <si>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</si>
  <si>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</si>
  <si>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</si>
  <si>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</si>
  <si>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</si>
  <si>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</si>
  <si>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</si>
  <si>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</si>
  <si>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</si>
  <si>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</si>
  <si>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</si>
  <si>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</si>
  <si>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</si>
  <si>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</si>
  <si>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</si>
  <si>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</si>
  <si>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</si>
  <si>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</si>
  <si>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</si>
  <si>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</si>
  <si>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</si>
  <si>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</si>
  <si>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</si>
  <si>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</si>
  <si>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</si>
  <si>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Rashodi za nabavu proizvedene dugotrajne imovine</t>
  </si>
  <si>
    <t>Naziv</t>
  </si>
  <si>
    <t>FINANCIJSKI PLAN PRORAČUNSKOG KORISNIKA JEDINICE LOKALNE I PODRUČNE (REGIONALNE) SAMOUPRAVE 
ZA 2024. I PROJEKCIJA ZA 2025. I 2026. GODINU</t>
  </si>
  <si>
    <t>Projekcija 
za 2026.</t>
  </si>
  <si>
    <t>EUR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</si>
  <si>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</si>
  <si>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</si>
  <si>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</si>
  <si>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</si>
  <si>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</si>
  <si>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</si>
  <si>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</si>
  <si>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</si>
  <si>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</si>
  <si>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</si>
  <si>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</si>
  <si>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</si>
  <si>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</si>
  <si>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</si>
  <si>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</si>
  <si>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</si>
  <si>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</si>
  <si>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</si>
  <si>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</si>
  <si>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</si>
  <si>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</si>
  <si>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</si>
  <si>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</si>
  <si>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</si>
  <si>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</si>
  <si>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</si>
  <si>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</si>
  <si>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</si>
  <si>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</si>
  <si>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</si>
  <si>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</si>
  <si>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</si>
  <si>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Financijski rashodi</t>
  </si>
  <si>
    <t>Ostali rashodi</t>
  </si>
  <si>
    <t>Rashodi za dodatna ulaganja na nefinancijskoj imovini</t>
  </si>
  <si>
    <t>Ostali prihodi</t>
  </si>
  <si>
    <t>Prihodi od prodaje proizvoda i robe te pruženih usluga</t>
  </si>
  <si>
    <t>PROGRAM A101206</t>
  </si>
  <si>
    <t>Aktivnost A101206T120602</t>
  </si>
  <si>
    <t>EUROP.SOCIJ.FOND ''ZMS''</t>
  </si>
  <si>
    <t>Izvor financiranja 1.1.1</t>
  </si>
  <si>
    <t>Opći prihodi i primici</t>
  </si>
  <si>
    <t>Izvor financiranja 5.6.1</t>
  </si>
  <si>
    <t>Fondovi EU</t>
  </si>
  <si>
    <t>EU PROJEKTI UO ZA OBRAZOVANJE,KULTURU I SPORT</t>
  </si>
  <si>
    <t>Aktivnost A101206T120608</t>
  </si>
  <si>
    <t>ŠKOLSKA SHEMA</t>
  </si>
  <si>
    <t>Izvor financiranja 5.2.1</t>
  </si>
  <si>
    <t>Ostale pomoći</t>
  </si>
  <si>
    <t>PROGRAM A101207</t>
  </si>
  <si>
    <t>ZAKONSKI STANDARD USTANOVA U OBRAZOVANJU</t>
  </si>
  <si>
    <t>Aktivnost A101207A120704</t>
  </si>
  <si>
    <t>OSIGUR.UVJETA RADA ZA REDOVNO POSLOVANJE</t>
  </si>
  <si>
    <t>Izvor financiranja 4.4.1</t>
  </si>
  <si>
    <t>Decentralizirana sredstva</t>
  </si>
  <si>
    <t>Izvor financiranja 5.8.1</t>
  </si>
  <si>
    <t>Ostale pomoći-prorač.korisnici</t>
  </si>
  <si>
    <t>Aktivnost A101207A120706</t>
  </si>
  <si>
    <t>INVESTICIJSKA ULAGANJA U SREDNJE ŠKOLE I UČ.DOMOVE</t>
  </si>
  <si>
    <t>Aktivnost A101207K120707</t>
  </si>
  <si>
    <t>KAPITALNA ULAGANJA U SREDNJE ŠKOLE</t>
  </si>
  <si>
    <t>Aktivnost A101207T120708</t>
  </si>
  <si>
    <t>ŠKOLSKA SHEMA VOĆA I MLIJEKA</t>
  </si>
  <si>
    <t>PROGRAM A101208</t>
  </si>
  <si>
    <t>PROGRAM USTANOVA U OBRAZOVANJU IZNAD STANDARDA</t>
  </si>
  <si>
    <t>Aktivnost A101208A120803</t>
  </si>
  <si>
    <t>NATJECANJE IZ ZNANJA UČENIKA</t>
  </si>
  <si>
    <t>Aktivnost A101208A120804</t>
  </si>
  <si>
    <t>FINANCIRANJE ŠKOLSKIH PROJEKATA</t>
  </si>
  <si>
    <t>Izvor financiranja 5.9.1</t>
  </si>
  <si>
    <t>Pomoći/Fondovi EU</t>
  </si>
  <si>
    <t>Aktivnost A101208A120812</t>
  </si>
  <si>
    <t>PROGRAMI ŠKOLSKOG KURIKULUMA SREDNJIH ŠKOLA</t>
  </si>
  <si>
    <t>Aktivnost A101208A120813</t>
  </si>
  <si>
    <t>OSTALE AKTIVNOSTI SVIH SREDNJIH ŠKOLA I UČ.DOMOVA</t>
  </si>
  <si>
    <t>Izvor financiranja 4.3.1</t>
  </si>
  <si>
    <t>Prihodi za posebne namjene-prorač.korisnici</t>
  </si>
  <si>
    <t>Aktivnost A101208A120814</t>
  </si>
  <si>
    <t>DODATNE DJELATNOSTI SREDNJIH ŠKOLA I UČ. DOMOVA</t>
  </si>
  <si>
    <t>Izvor financiranja 3.2.1</t>
  </si>
  <si>
    <t>Vlastiti prihodi-proračunski korisnici</t>
  </si>
  <si>
    <t>Rashodi za dodatna ulaganja na nefin. Imovini</t>
  </si>
  <si>
    <t>Izvor financiranja 3.2.2</t>
  </si>
  <si>
    <t>Vlastiti prihodi-proračunski korisnici-prenesena sredstva</t>
  </si>
  <si>
    <t>Izvor financiranja 7.2.1</t>
  </si>
  <si>
    <t>Prihodi za nabavu proizvedene dugotrajne imovine</t>
  </si>
  <si>
    <t>Izvor financiranja 5.9.2</t>
  </si>
  <si>
    <t>Ostale pomoći proračunski korisnici</t>
  </si>
  <si>
    <t>4  Prihodi za posebne namjene</t>
  </si>
  <si>
    <t>5  Pomoći</t>
  </si>
  <si>
    <t>7  Prihodi od prodaje nefin. imovine</t>
  </si>
  <si>
    <t>Izvršenje 2023.*</t>
  </si>
  <si>
    <t>Plan 2024.</t>
  </si>
  <si>
    <t>Proračun za 2025.</t>
  </si>
  <si>
    <t>Projekcija proračuna
za 2027.</t>
  </si>
  <si>
    <t>Izvršenje 2023.</t>
  </si>
  <si>
    <t>Plan za 2025.</t>
  </si>
  <si>
    <t>Projekcija 
za 2027.</t>
  </si>
  <si>
    <t>32 Vlastiti prihodi</t>
  </si>
  <si>
    <t>43 Prihodi -proračunski korisnici</t>
  </si>
  <si>
    <t>44 Decentralizirana sredstva</t>
  </si>
  <si>
    <t>72  Ostale pomoći-pror.korisnici</t>
  </si>
  <si>
    <t>59  Pomoći/Fondovi EU PK</t>
  </si>
  <si>
    <t>58  Ostale pomoći-pror.korisnici</t>
  </si>
  <si>
    <t>56  Fondovi EU</t>
  </si>
  <si>
    <t>52  Ostale pomoći</t>
  </si>
  <si>
    <t>Rashodi za nabavu neproizvedene dugotraj. Imovine</t>
  </si>
  <si>
    <t>SVEUKUPNO</t>
  </si>
  <si>
    <t>58 Ostale pomoći-pror.korisnici</t>
  </si>
  <si>
    <t>Aktivnost A101208A120820</t>
  </si>
  <si>
    <t>PROJEKT OPSKRBA ŠK.USTANOVA HIGIJENSKIM POTREPŠTINAMA</t>
  </si>
  <si>
    <t>FINANCIJSKI PLAN EKONOMSKE I TRGOVAČKE ŠKOLE DUBROVNIK
ZA 2025. I PROJEKCIJA ZA 2026. I 2027. GODINU</t>
  </si>
  <si>
    <t>FINANCIJSKI PLAN EKONOMSKE I TRGOVAČKE ŠKOLE DUBROVNIK 
ZA 2025. I PROJEKCIJA ZA 2026. I 2027. GODINU</t>
  </si>
  <si>
    <t>VIŠAK KORIŠTEN ZA POKRIĆE RASHODA</t>
  </si>
  <si>
    <t>Pomoći/Fondovi EU PK-prenesena sredstva</t>
  </si>
  <si>
    <t>Vlastiti prihodi PK-prenesena sredstva</t>
  </si>
  <si>
    <t>Postrojenja i oprema</t>
  </si>
  <si>
    <t>UKUPNO</t>
  </si>
  <si>
    <t>092 SREDNJOŠKOLSKO OBRAZOVANJE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</si>
</sst>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 applyProtection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3" fontId="6" fillId="2" borderId="3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 applyProtection="1">
      <alignment horizontal="right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3" fontId="6" fillId="5" borderId="4" xfId="0" applyNumberFormat="1" applyFont="1" applyFill="1" applyBorder="1" applyAlignment="1">
      <alignment horizontal="right"/>
    </xf>
    <xf numFmtId="3" fontId="6" fillId="5" borderId="3" xfId="0" applyNumberFormat="1" applyFont="1" applyFill="1" applyBorder="1" applyAlignment="1">
      <alignment horizontal="right"/>
    </xf>
    <xf numFmtId="3" fontId="6" fillId="5" borderId="3" xfId="0" applyNumberFormat="1" applyFont="1" applyFill="1" applyBorder="1" applyAlignment="1" applyProtection="1">
      <alignment horizontal="right" wrapText="1"/>
    </xf>
    <xf numFmtId="3" fontId="3" fillId="5" borderId="4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 applyProtection="1">
      <alignment horizontal="right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3" fontId="6" fillId="3" borderId="4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0" fontId="21" fillId="2" borderId="3" xfId="0" quotePrefix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7" xfId="0" applyNumberFormat="1" applyFont="1" applyFill="1" applyBorder="1" applyAlignment="1" applyProtection="1">
      <alignment horizontal="left" vertical="center" wrapText="1"/>
    </xf>
    <xf numFmtId="3" fontId="3" fillId="2" borderId="7" xfId="0" applyNumberFormat="1" applyFont="1" applyFill="1" applyBorder="1" applyAlignment="1">
      <alignment horizontal="right"/>
    </xf>
    <xf numFmtId="3" fontId="3" fillId="2" borderId="8" xfId="0" applyNumberFormat="1" applyFont="1" applyFill="1" applyBorder="1" applyAlignment="1">
      <alignment horizontal="right"/>
    </xf>
    <xf numFmtId="3" fontId="3" fillId="2" borderId="8" xfId="0" applyNumberFormat="1" applyFont="1" applyFill="1" applyBorder="1" applyAlignment="1" applyProtection="1">
      <alignment horizontal="right" wrapText="1"/>
    </xf>
    <xf numFmtId="0" fontId="6" fillId="2" borderId="9" xfId="0" applyNumberFormat="1" applyFont="1" applyFill="1" applyBorder="1" applyAlignment="1" applyProtection="1">
      <alignment horizontal="left" vertical="center" wrapText="1"/>
    </xf>
    <xf numFmtId="3" fontId="1" fillId="0" borderId="3" xfId="0" applyNumberFormat="1" applyFont="1" applyBorder="1"/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3" fontId="1" fillId="0" borderId="0" xfId="0" applyNumberFormat="1" applyFont="1" applyBorder="1"/>
    <xf numFmtId="3" fontId="22" fillId="0" borderId="0" xfId="0" applyNumberFormat="1" applyFont="1" applyBorder="1"/>
    <xf numFmtId="0" fontId="6" fillId="2" borderId="10" xfId="0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3" fontId="1" fillId="0" borderId="0" xfId="0" applyNumberFormat="1" applyFont="1"/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 applyProtection="1">
      <alignment horizontal="left" vertical="center" wrapText="1"/>
    </xf>
    <xf numFmtId="0" fontId="23" fillId="2" borderId="2" xfId="0" applyNumberFormat="1" applyFont="1" applyFill="1" applyBorder="1" applyAlignment="1" applyProtection="1">
      <alignment horizontal="left" vertical="center" wrapText="1"/>
    </xf>
    <xf numFmtId="0" fontId="23" fillId="2" borderId="4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opLeftCell="A13" workbookViewId="0">
      <selection activeCell="N35" sqref="N35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25" t="s">
        <v>153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8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.75" x14ac:dyDescent="0.25">
      <c r="A3" s="125" t="s">
        <v>24</v>
      </c>
      <c r="B3" s="125"/>
      <c r="C3" s="125"/>
      <c r="D3" s="125"/>
      <c r="E3" s="125"/>
      <c r="F3" s="125"/>
      <c r="G3" s="125"/>
      <c r="H3" s="125"/>
      <c r="I3" s="126"/>
      <c r="J3" s="126"/>
    </row>
    <row r="4" spans="1:10" ht="18" x14ac:dyDescent="0.25">
      <c r="A4" s="25"/>
      <c r="B4" s="25"/>
      <c r="C4" s="25"/>
      <c r="D4" s="25"/>
      <c r="E4" s="25"/>
      <c r="F4" s="25"/>
      <c r="G4" s="25"/>
      <c r="H4" s="25"/>
      <c r="I4" s="5"/>
      <c r="J4" s="5"/>
    </row>
    <row r="5" spans="1:10" ht="15.75" x14ac:dyDescent="0.25">
      <c r="A5" s="125" t="s">
        <v>30</v>
      </c>
      <c r="B5" s="127"/>
      <c r="C5" s="127"/>
      <c r="D5" s="127"/>
      <c r="E5" s="127"/>
      <c r="F5" s="127"/>
      <c r="G5" s="127"/>
      <c r="H5" s="127"/>
      <c r="I5" s="127"/>
      <c r="J5" s="127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7" t="s">
        <v>40</v>
      </c>
    </row>
    <row r="7" spans="1:10" ht="25.5" x14ac:dyDescent="0.25">
      <c r="A7" s="30"/>
      <c r="B7" s="31"/>
      <c r="C7" s="31"/>
      <c r="D7" s="32"/>
      <c r="E7" s="33"/>
      <c r="F7" s="3" t="s">
        <v>132</v>
      </c>
      <c r="G7" s="3" t="s">
        <v>133</v>
      </c>
      <c r="H7" s="3" t="s">
        <v>134</v>
      </c>
      <c r="I7" s="3" t="s">
        <v>48</v>
      </c>
      <c r="J7" s="3" t="s">
        <v>135</v>
      </c>
    </row>
    <row r="8" spans="1:10" x14ac:dyDescent="0.25">
      <c r="A8" s="128" t="s">
        <v>0</v>
      </c>
      <c r="B8" s="129"/>
      <c r="C8" s="129"/>
      <c r="D8" s="129"/>
      <c r="E8" s="130"/>
      <c r="F8" s="34">
        <f>F9+F10</f>
        <v>1422099.28</v>
      </c>
      <c r="G8" s="34">
        <f t="shared" ref="G8:J8" si="0">G9+G10</f>
        <v>1733266</v>
      </c>
      <c r="H8" s="34">
        <f t="shared" si="0"/>
        <v>1735938</v>
      </c>
      <c r="I8" s="34">
        <f t="shared" si="0"/>
        <v>1754188</v>
      </c>
      <c r="J8" s="34">
        <f t="shared" si="0"/>
        <v>1754188</v>
      </c>
    </row>
    <row r="9" spans="1:10" x14ac:dyDescent="0.25">
      <c r="A9" s="131" t="s">
        <v>42</v>
      </c>
      <c r="B9" s="132"/>
      <c r="C9" s="132"/>
      <c r="D9" s="132"/>
      <c r="E9" s="124"/>
      <c r="F9" s="35">
        <v>1422034.6</v>
      </c>
      <c r="G9" s="35">
        <v>1733186</v>
      </c>
      <c r="H9" s="35">
        <v>1735858</v>
      </c>
      <c r="I9" s="35">
        <v>1754108</v>
      </c>
      <c r="J9" s="35">
        <v>1754108</v>
      </c>
    </row>
    <row r="10" spans="1:10" x14ac:dyDescent="0.25">
      <c r="A10" s="133" t="s">
        <v>43</v>
      </c>
      <c r="B10" s="124"/>
      <c r="C10" s="124"/>
      <c r="D10" s="124"/>
      <c r="E10" s="124"/>
      <c r="F10" s="35">
        <v>64.680000000000007</v>
      </c>
      <c r="G10" s="35">
        <v>80</v>
      </c>
      <c r="H10" s="35">
        <v>80</v>
      </c>
      <c r="I10" s="35">
        <v>80</v>
      </c>
      <c r="J10" s="35">
        <v>80</v>
      </c>
    </row>
    <row r="11" spans="1:10" x14ac:dyDescent="0.25">
      <c r="A11" s="38" t="s">
        <v>1</v>
      </c>
      <c r="B11" s="47"/>
      <c r="C11" s="47"/>
      <c r="D11" s="47"/>
      <c r="E11" s="47"/>
      <c r="F11" s="34">
        <f>F12+F13</f>
        <v>1416569.98</v>
      </c>
      <c r="G11" s="34">
        <f t="shared" ref="G11:J11" si="1">G12+G13</f>
        <v>1733266</v>
      </c>
      <c r="H11" s="34">
        <f t="shared" si="1"/>
        <v>1735938</v>
      </c>
      <c r="I11" s="34">
        <f t="shared" si="1"/>
        <v>1754188</v>
      </c>
      <c r="J11" s="34">
        <f t="shared" si="1"/>
        <v>1754188</v>
      </c>
    </row>
    <row r="12" spans="1:10" x14ac:dyDescent="0.25">
      <c r="A12" s="134" t="s">
        <v>44</v>
      </c>
      <c r="B12" s="132"/>
      <c r="C12" s="132"/>
      <c r="D12" s="132"/>
      <c r="E12" s="132"/>
      <c r="F12" s="35">
        <v>1394029.89</v>
      </c>
      <c r="G12" s="35">
        <v>1644583</v>
      </c>
      <c r="H12" s="35">
        <v>1682055</v>
      </c>
      <c r="I12" s="35">
        <v>1700305</v>
      </c>
      <c r="J12" s="48">
        <v>1700305</v>
      </c>
    </row>
    <row r="13" spans="1:10" x14ac:dyDescent="0.25">
      <c r="A13" s="123" t="s">
        <v>45</v>
      </c>
      <c r="B13" s="124"/>
      <c r="C13" s="124"/>
      <c r="D13" s="124"/>
      <c r="E13" s="124"/>
      <c r="F13" s="49">
        <v>22540.09</v>
      </c>
      <c r="G13" s="49">
        <v>88683</v>
      </c>
      <c r="H13" s="49">
        <v>53883</v>
      </c>
      <c r="I13" s="49">
        <v>53883</v>
      </c>
      <c r="J13" s="48">
        <v>53883</v>
      </c>
    </row>
    <row r="14" spans="1:10" x14ac:dyDescent="0.25">
      <c r="A14" s="135" t="s">
        <v>65</v>
      </c>
      <c r="B14" s="129"/>
      <c r="C14" s="129"/>
      <c r="D14" s="129"/>
      <c r="E14" s="129"/>
      <c r="F14" s="34">
        <f>F8-F11</f>
        <v>5529.3000000000466</v>
      </c>
      <c r="G14" s="34">
        <f t="shared" ref="G14:J14" si="2">G8-G11</f>
        <v>0</v>
      </c>
      <c r="H14" s="34">
        <f t="shared" si="2"/>
        <v>0</v>
      </c>
      <c r="I14" s="34">
        <f t="shared" si="2"/>
        <v>0</v>
      </c>
      <c r="J14" s="34">
        <f t="shared" si="2"/>
        <v>0</v>
      </c>
    </row>
    <row r="15" spans="1:10" ht="18" x14ac:dyDescent="0.25">
      <c r="A15" s="25"/>
      <c r="B15" s="23"/>
      <c r="C15" s="23"/>
      <c r="D15" s="23"/>
      <c r="E15" s="23"/>
      <c r="F15" s="23"/>
      <c r="G15" s="23"/>
      <c r="H15" s="24"/>
      <c r="I15" s="24"/>
      <c r="J15" s="24"/>
    </row>
    <row r="16" spans="1:10" ht="15.75" x14ac:dyDescent="0.25">
      <c r="A16" s="125" t="s">
        <v>31</v>
      </c>
      <c r="B16" s="127"/>
      <c r="C16" s="127"/>
      <c r="D16" s="127"/>
      <c r="E16" s="127"/>
      <c r="F16" s="127"/>
      <c r="G16" s="127"/>
      <c r="H16" s="127"/>
      <c r="I16" s="127"/>
      <c r="J16" s="127"/>
    </row>
    <row r="17" spans="1:10" ht="18" x14ac:dyDescent="0.25">
      <c r="A17" s="25"/>
      <c r="B17" s="23"/>
      <c r="C17" s="23"/>
      <c r="D17" s="23"/>
      <c r="E17" s="23"/>
      <c r="F17" s="23"/>
      <c r="G17" s="23"/>
      <c r="H17" s="24"/>
      <c r="I17" s="24"/>
      <c r="J17" s="24"/>
    </row>
    <row r="18" spans="1:10" ht="25.5" x14ac:dyDescent="0.25">
      <c r="A18" s="30"/>
      <c r="B18" s="31"/>
      <c r="C18" s="31"/>
      <c r="D18" s="32"/>
      <c r="E18" s="33"/>
      <c r="F18" s="3" t="s">
        <v>132</v>
      </c>
      <c r="G18" s="3" t="s">
        <v>133</v>
      </c>
      <c r="H18" s="3" t="s">
        <v>134</v>
      </c>
      <c r="I18" s="3" t="s">
        <v>48</v>
      </c>
      <c r="J18" s="3" t="s">
        <v>135</v>
      </c>
    </row>
    <row r="19" spans="1:10" x14ac:dyDescent="0.25">
      <c r="A19" s="123" t="s">
        <v>46</v>
      </c>
      <c r="B19" s="124"/>
      <c r="C19" s="124"/>
      <c r="D19" s="124"/>
      <c r="E19" s="124"/>
      <c r="F19" s="49"/>
      <c r="G19" s="49"/>
      <c r="H19" s="49"/>
      <c r="I19" s="49"/>
      <c r="J19" s="48"/>
    </row>
    <row r="20" spans="1:10" x14ac:dyDescent="0.25">
      <c r="A20" s="123" t="s">
        <v>47</v>
      </c>
      <c r="B20" s="124"/>
      <c r="C20" s="124"/>
      <c r="D20" s="124"/>
      <c r="E20" s="124"/>
      <c r="F20" s="49"/>
      <c r="G20" s="49"/>
      <c r="H20" s="49"/>
      <c r="I20" s="49"/>
      <c r="J20" s="48"/>
    </row>
    <row r="21" spans="1:10" x14ac:dyDescent="0.25">
      <c r="A21" s="135" t="s">
        <v>2</v>
      </c>
      <c r="B21" s="129"/>
      <c r="C21" s="129"/>
      <c r="D21" s="129"/>
      <c r="E21" s="129"/>
      <c r="F21" s="34">
        <f>F19-F20</f>
        <v>0</v>
      </c>
      <c r="G21" s="34">
        <f t="shared" ref="G21:J21" si="3">G19-G20</f>
        <v>0</v>
      </c>
      <c r="H21" s="34">
        <f t="shared" si="3"/>
        <v>0</v>
      </c>
      <c r="I21" s="34">
        <f t="shared" si="3"/>
        <v>0</v>
      </c>
      <c r="J21" s="34">
        <f t="shared" si="3"/>
        <v>0</v>
      </c>
    </row>
    <row r="22" spans="1:10" x14ac:dyDescent="0.25">
      <c r="A22" s="135" t="s">
        <v>66</v>
      </c>
      <c r="B22" s="129"/>
      <c r="C22" s="129"/>
      <c r="D22" s="129"/>
      <c r="E22" s="129"/>
      <c r="F22" s="34">
        <v>0</v>
      </c>
      <c r="G22" s="34">
        <f t="shared" ref="G22:J22" si="4">G14+G21</f>
        <v>0</v>
      </c>
      <c r="H22" s="34">
        <f t="shared" si="4"/>
        <v>0</v>
      </c>
      <c r="I22" s="34">
        <f t="shared" si="4"/>
        <v>0</v>
      </c>
      <c r="J22" s="34">
        <f t="shared" si="4"/>
        <v>0</v>
      </c>
    </row>
    <row r="23" spans="1:10" ht="18" x14ac:dyDescent="0.25">
      <c r="A23" s="22"/>
      <c r="B23" s="23"/>
      <c r="C23" s="23"/>
      <c r="D23" s="23"/>
      <c r="E23" s="23"/>
      <c r="F23" s="23"/>
      <c r="G23" s="23"/>
      <c r="H23" s="24"/>
      <c r="I23" s="24"/>
      <c r="J23" s="24"/>
    </row>
    <row r="24" spans="1:10" ht="15.75" x14ac:dyDescent="0.25">
      <c r="A24" s="125" t="s">
        <v>67</v>
      </c>
      <c r="B24" s="127"/>
      <c r="C24" s="127"/>
      <c r="D24" s="127"/>
      <c r="E24" s="127"/>
      <c r="F24" s="127"/>
      <c r="G24" s="127"/>
      <c r="H24" s="127"/>
      <c r="I24" s="127"/>
      <c r="J24" s="127"/>
    </row>
    <row r="25" spans="1:10" ht="15.75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</row>
    <row r="26" spans="1:10" ht="25.5" x14ac:dyDescent="0.25">
      <c r="A26" s="30"/>
      <c r="B26" s="31"/>
      <c r="C26" s="31"/>
      <c r="D26" s="32"/>
      <c r="E26" s="33"/>
      <c r="F26" s="3" t="s">
        <v>132</v>
      </c>
      <c r="G26" s="3" t="s">
        <v>133</v>
      </c>
      <c r="H26" s="3" t="s">
        <v>134</v>
      </c>
      <c r="I26" s="3" t="s">
        <v>48</v>
      </c>
      <c r="J26" s="3" t="s">
        <v>135</v>
      </c>
    </row>
    <row r="27" spans="1:10" ht="15" customHeight="1" x14ac:dyDescent="0.25">
      <c r="A27" s="138" t="s">
        <v>68</v>
      </c>
      <c r="B27" s="139"/>
      <c r="C27" s="139"/>
      <c r="D27" s="139"/>
      <c r="E27" s="140"/>
      <c r="F27" s="50">
        <v>116178.48</v>
      </c>
      <c r="G27" s="50">
        <v>121708</v>
      </c>
      <c r="H27" s="50">
        <v>125000</v>
      </c>
      <c r="I27" s="50">
        <v>0</v>
      </c>
      <c r="J27" s="51">
        <v>0</v>
      </c>
    </row>
    <row r="28" spans="1:10" ht="15" customHeight="1" x14ac:dyDescent="0.25">
      <c r="A28" s="135" t="s">
        <v>69</v>
      </c>
      <c r="B28" s="129"/>
      <c r="C28" s="129"/>
      <c r="D28" s="129"/>
      <c r="E28" s="129"/>
      <c r="F28" s="52">
        <f>F22+F27</f>
        <v>116178.48</v>
      </c>
      <c r="G28" s="52">
        <f t="shared" ref="G28:J28" si="5">G22+G27</f>
        <v>121708</v>
      </c>
      <c r="H28" s="52">
        <f t="shared" si="5"/>
        <v>125000</v>
      </c>
      <c r="I28" s="52">
        <f t="shared" si="5"/>
        <v>0</v>
      </c>
      <c r="J28" s="53">
        <f t="shared" si="5"/>
        <v>0</v>
      </c>
    </row>
    <row r="29" spans="1:10" ht="45" customHeight="1" x14ac:dyDescent="0.25">
      <c r="A29" s="128" t="s">
        <v>70</v>
      </c>
      <c r="B29" s="141"/>
      <c r="C29" s="141"/>
      <c r="D29" s="141"/>
      <c r="E29" s="142"/>
      <c r="F29" s="52">
        <f>F14+F21+F27-F28</f>
        <v>5529.3000000000466</v>
      </c>
      <c r="G29" s="52">
        <f t="shared" ref="G29:J29" si="6">G14+G21+G27-G28</f>
        <v>0</v>
      </c>
      <c r="H29" s="52">
        <f t="shared" si="6"/>
        <v>0</v>
      </c>
      <c r="I29" s="52">
        <f t="shared" si="6"/>
        <v>0</v>
      </c>
      <c r="J29" s="53">
        <f t="shared" si="6"/>
        <v>0</v>
      </c>
    </row>
    <row r="30" spans="1:10" ht="15.75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</row>
    <row r="31" spans="1:10" ht="15.75" x14ac:dyDescent="0.25">
      <c r="A31" s="143" t="s">
        <v>64</v>
      </c>
      <c r="B31" s="143"/>
      <c r="C31" s="143"/>
      <c r="D31" s="143"/>
      <c r="E31" s="143"/>
      <c r="F31" s="143"/>
      <c r="G31" s="143"/>
      <c r="H31" s="143"/>
      <c r="I31" s="143"/>
      <c r="J31" s="143"/>
    </row>
    <row r="32" spans="1:10" ht="18" x14ac:dyDescent="0.25">
      <c r="A32" s="56"/>
      <c r="B32" s="57"/>
      <c r="C32" s="57"/>
      <c r="D32" s="57"/>
      <c r="E32" s="57"/>
      <c r="F32" s="57"/>
      <c r="G32" s="57"/>
      <c r="H32" s="58"/>
      <c r="I32" s="58"/>
      <c r="J32" s="58"/>
    </row>
    <row r="33" spans="1:10" ht="25.5" x14ac:dyDescent="0.25">
      <c r="A33" s="59"/>
      <c r="B33" s="60"/>
      <c r="C33" s="60"/>
      <c r="D33" s="61"/>
      <c r="E33" s="62"/>
      <c r="F33" s="63" t="s">
        <v>132</v>
      </c>
      <c r="G33" s="63" t="s">
        <v>133</v>
      </c>
      <c r="H33" s="63" t="s">
        <v>134</v>
      </c>
      <c r="I33" s="63" t="s">
        <v>48</v>
      </c>
      <c r="J33" s="63" t="s">
        <v>135</v>
      </c>
    </row>
    <row r="34" spans="1:10" x14ac:dyDescent="0.25">
      <c r="A34" s="138" t="s">
        <v>68</v>
      </c>
      <c r="B34" s="139"/>
      <c r="C34" s="139"/>
      <c r="D34" s="139"/>
      <c r="E34" s="140"/>
      <c r="F34" s="50">
        <v>121708</v>
      </c>
      <c r="G34" s="50">
        <f>F37</f>
        <v>121708</v>
      </c>
      <c r="H34" s="50">
        <v>125000</v>
      </c>
      <c r="I34" s="50">
        <f>H37</f>
        <v>75000</v>
      </c>
      <c r="J34" s="51">
        <f>I37</f>
        <v>35000</v>
      </c>
    </row>
    <row r="35" spans="1:10" ht="28.5" customHeight="1" x14ac:dyDescent="0.25">
      <c r="A35" s="138" t="s">
        <v>71</v>
      </c>
      <c r="B35" s="139"/>
      <c r="C35" s="139"/>
      <c r="D35" s="139"/>
      <c r="E35" s="140"/>
      <c r="F35" s="50">
        <v>0</v>
      </c>
      <c r="G35" s="50">
        <v>0</v>
      </c>
      <c r="H35" s="50">
        <v>50000</v>
      </c>
      <c r="I35" s="50">
        <v>40000</v>
      </c>
      <c r="J35" s="51">
        <v>35000</v>
      </c>
    </row>
    <row r="36" spans="1:10" x14ac:dyDescent="0.25">
      <c r="A36" s="138" t="s">
        <v>72</v>
      </c>
      <c r="B36" s="144"/>
      <c r="C36" s="144"/>
      <c r="D36" s="144"/>
      <c r="E36" s="145"/>
      <c r="F36" s="50">
        <v>0</v>
      </c>
      <c r="G36" s="50">
        <v>0</v>
      </c>
      <c r="H36" s="50">
        <v>0</v>
      </c>
      <c r="I36" s="50">
        <v>0</v>
      </c>
      <c r="J36" s="51">
        <v>0</v>
      </c>
    </row>
    <row r="37" spans="1:10" ht="15" customHeight="1" x14ac:dyDescent="0.25">
      <c r="A37" s="135" t="s">
        <v>69</v>
      </c>
      <c r="B37" s="129"/>
      <c r="C37" s="129"/>
      <c r="D37" s="129"/>
      <c r="E37" s="129"/>
      <c r="F37" s="36">
        <f>F34-F35+F36</f>
        <v>121708</v>
      </c>
      <c r="G37" s="36">
        <f t="shared" ref="G37:J37" si="7">G34-G35+G36</f>
        <v>121708</v>
      </c>
      <c r="H37" s="36">
        <f t="shared" si="7"/>
        <v>75000</v>
      </c>
      <c r="I37" s="36">
        <f t="shared" si="7"/>
        <v>35000</v>
      </c>
      <c r="J37" s="64">
        <f t="shared" si="7"/>
        <v>0</v>
      </c>
    </row>
    <row r="38" spans="1:10" ht="17.25" customHeight="1" x14ac:dyDescent="0.25"/>
    <row r="39" spans="1:10" x14ac:dyDescent="0.25">
      <c r="A39" s="136" t="s">
        <v>41</v>
      </c>
      <c r="B39" s="137"/>
      <c r="C39" s="137"/>
      <c r="D39" s="137"/>
      <c r="E39" s="137"/>
      <c r="F39" s="137"/>
      <c r="G39" s="137"/>
      <c r="H39" s="137"/>
      <c r="I39" s="137"/>
      <c r="J39" s="137"/>
    </row>
    <row r="40" spans="1:10" ht="9" customHeight="1" x14ac:dyDescent="0.25"/>
  </sheetData>
  <mergeCells count="24"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16" workbookViewId="0">
      <selection activeCell="Q34" sqref="Q3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25" t="s">
        <v>152</v>
      </c>
      <c r="B1" s="125"/>
      <c r="C1" s="125"/>
      <c r="D1" s="125"/>
      <c r="E1" s="125"/>
      <c r="F1" s="125"/>
      <c r="G1" s="125"/>
      <c r="H1" s="125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25" t="s">
        <v>24</v>
      </c>
      <c r="B3" s="125"/>
      <c r="C3" s="125"/>
      <c r="D3" s="125"/>
      <c r="E3" s="125"/>
      <c r="F3" s="125"/>
      <c r="G3" s="125"/>
      <c r="H3" s="125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25" t="s">
        <v>4</v>
      </c>
      <c r="B5" s="125"/>
      <c r="C5" s="125"/>
      <c r="D5" s="125"/>
      <c r="E5" s="125"/>
      <c r="F5" s="125"/>
      <c r="G5" s="125"/>
      <c r="H5" s="125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25">
      <c r="A7" s="125" t="s">
        <v>49</v>
      </c>
      <c r="B7" s="125"/>
      <c r="C7" s="125"/>
      <c r="D7" s="125"/>
      <c r="E7" s="125"/>
      <c r="F7" s="125"/>
      <c r="G7" s="125"/>
      <c r="H7" s="125"/>
    </row>
    <row r="8" spans="1:8" ht="18" x14ac:dyDescent="0.25">
      <c r="A8" s="4"/>
      <c r="B8" s="4"/>
      <c r="C8" s="4"/>
      <c r="D8" s="4"/>
      <c r="E8" s="4"/>
      <c r="F8" s="4"/>
      <c r="G8" s="5"/>
      <c r="H8" s="5"/>
    </row>
    <row r="9" spans="1:8" ht="25.5" x14ac:dyDescent="0.25">
      <c r="A9" s="21" t="s">
        <v>5</v>
      </c>
      <c r="B9" s="20" t="s">
        <v>6</v>
      </c>
      <c r="C9" s="20" t="s">
        <v>3</v>
      </c>
      <c r="D9" s="20" t="s">
        <v>136</v>
      </c>
      <c r="E9" s="21" t="s">
        <v>133</v>
      </c>
      <c r="F9" s="21" t="s">
        <v>137</v>
      </c>
      <c r="G9" s="21" t="s">
        <v>39</v>
      </c>
      <c r="H9" s="21" t="s">
        <v>138</v>
      </c>
    </row>
    <row r="10" spans="1:8" x14ac:dyDescent="0.25">
      <c r="A10" s="41"/>
      <c r="B10" s="42"/>
      <c r="C10" s="40" t="s">
        <v>0</v>
      </c>
      <c r="D10" s="66">
        <f>+SUM(D11+D18)</f>
        <v>1422099.2799999998</v>
      </c>
      <c r="E10" s="66">
        <f>+SUM(E11+E18)</f>
        <v>1733266</v>
      </c>
      <c r="F10" s="66">
        <f>+SUM(F11+F18)</f>
        <v>1735938</v>
      </c>
      <c r="G10" s="66">
        <f>+SUM(G11+G18)</f>
        <v>1754188</v>
      </c>
      <c r="H10" s="66">
        <f>+SUM(H11+H18)</f>
        <v>1754188</v>
      </c>
    </row>
    <row r="11" spans="1:8" ht="15.75" customHeight="1" x14ac:dyDescent="0.25">
      <c r="A11" s="11">
        <v>6</v>
      </c>
      <c r="B11" s="11"/>
      <c r="C11" s="11" t="s">
        <v>7</v>
      </c>
      <c r="D11" s="8">
        <f>+SUM(D12:D17)</f>
        <v>1422034.5999999999</v>
      </c>
      <c r="E11" s="8">
        <f>+SUM(E12:E17)</f>
        <v>1733186</v>
      </c>
      <c r="F11" s="8">
        <f>+SUM(F12:F17)</f>
        <v>1735858</v>
      </c>
      <c r="G11" s="8">
        <f>+SUM(G12:G17)</f>
        <v>1754108</v>
      </c>
      <c r="H11" s="8">
        <f>+SUM(H12:H17)</f>
        <v>1754108</v>
      </c>
    </row>
    <row r="12" spans="1:8" ht="38.25" x14ac:dyDescent="0.25">
      <c r="A12" s="11"/>
      <c r="B12" s="16">
        <v>63</v>
      </c>
      <c r="C12" s="16" t="s">
        <v>33</v>
      </c>
      <c r="D12" s="8">
        <v>1237167.94</v>
      </c>
      <c r="E12" s="9">
        <v>1486300</v>
      </c>
      <c r="F12" s="9">
        <v>1467750</v>
      </c>
      <c r="G12" s="9">
        <v>1487750</v>
      </c>
      <c r="H12" s="9">
        <v>1487750</v>
      </c>
    </row>
    <row r="13" spans="1:8" x14ac:dyDescent="0.25">
      <c r="A13" s="11"/>
      <c r="B13" s="16">
        <v>64</v>
      </c>
      <c r="C13" s="16"/>
      <c r="D13" s="8">
        <v>0.1</v>
      </c>
      <c r="E13" s="9">
        <v>3</v>
      </c>
      <c r="F13" s="9">
        <v>3</v>
      </c>
      <c r="G13" s="9">
        <v>3</v>
      </c>
      <c r="H13" s="9">
        <v>3</v>
      </c>
    </row>
    <row r="14" spans="1:8" x14ac:dyDescent="0.25">
      <c r="A14" s="12"/>
      <c r="B14" s="28" t="s">
        <v>34</v>
      </c>
      <c r="C14" s="13"/>
      <c r="D14" s="8"/>
      <c r="E14" s="9"/>
      <c r="F14" s="9"/>
      <c r="G14" s="9"/>
      <c r="H14" s="9"/>
    </row>
    <row r="15" spans="1:8" ht="25.5" x14ac:dyDescent="0.25">
      <c r="A15" s="12"/>
      <c r="B15" s="12">
        <v>66</v>
      </c>
      <c r="C15" s="16" t="s">
        <v>77</v>
      </c>
      <c r="D15" s="8">
        <v>64969.2</v>
      </c>
      <c r="E15" s="9">
        <v>65000</v>
      </c>
      <c r="F15" s="9">
        <v>80000</v>
      </c>
      <c r="G15" s="9">
        <v>80000</v>
      </c>
      <c r="H15" s="9">
        <v>80000</v>
      </c>
    </row>
    <row r="16" spans="1:8" ht="38.25" x14ac:dyDescent="0.25">
      <c r="A16" s="12"/>
      <c r="B16" s="12">
        <v>67</v>
      </c>
      <c r="C16" s="16" t="s">
        <v>35</v>
      </c>
      <c r="D16" s="8">
        <v>100871.91</v>
      </c>
      <c r="E16" s="9">
        <v>162883</v>
      </c>
      <c r="F16" s="9">
        <v>168905</v>
      </c>
      <c r="G16" s="9">
        <v>167155</v>
      </c>
      <c r="H16" s="9">
        <v>167155</v>
      </c>
    </row>
    <row r="17" spans="1:9" x14ac:dyDescent="0.25">
      <c r="A17" s="12"/>
      <c r="B17" s="12">
        <v>68</v>
      </c>
      <c r="C17" s="16" t="s">
        <v>76</v>
      </c>
      <c r="D17" s="8">
        <v>19025.45</v>
      </c>
      <c r="E17" s="9">
        <v>19000</v>
      </c>
      <c r="F17" s="9">
        <v>19200</v>
      </c>
      <c r="G17" s="9">
        <v>19200</v>
      </c>
      <c r="H17" s="9">
        <v>19200</v>
      </c>
    </row>
    <row r="18" spans="1:9" ht="25.5" x14ac:dyDescent="0.25">
      <c r="A18" s="14">
        <v>7</v>
      </c>
      <c r="B18" s="15"/>
      <c r="C18" s="26" t="s">
        <v>8</v>
      </c>
      <c r="D18" s="8">
        <v>64.680000000000007</v>
      </c>
      <c r="E18" s="9">
        <v>80</v>
      </c>
      <c r="F18" s="9">
        <v>80</v>
      </c>
      <c r="G18" s="9">
        <v>80</v>
      </c>
      <c r="H18" s="9">
        <v>80</v>
      </c>
    </row>
    <row r="19" spans="1:9" ht="38.25" x14ac:dyDescent="0.25">
      <c r="A19" s="16"/>
      <c r="B19" s="16">
        <v>72</v>
      </c>
      <c r="C19" s="27" t="s">
        <v>32</v>
      </c>
      <c r="D19" s="8">
        <v>64.680000000000007</v>
      </c>
      <c r="E19" s="9">
        <v>80</v>
      </c>
      <c r="F19" s="9">
        <v>80</v>
      </c>
      <c r="G19" s="9">
        <v>80</v>
      </c>
      <c r="H19" s="10">
        <v>80</v>
      </c>
    </row>
    <row r="21" spans="1:9" ht="15.75" x14ac:dyDescent="0.25">
      <c r="A21" s="125" t="s">
        <v>50</v>
      </c>
      <c r="B21" s="146"/>
      <c r="C21" s="146"/>
      <c r="D21" s="146"/>
      <c r="E21" s="146"/>
      <c r="F21" s="146"/>
      <c r="G21" s="146"/>
      <c r="H21" s="146"/>
    </row>
    <row r="22" spans="1:9" ht="18" x14ac:dyDescent="0.25">
      <c r="A22" s="4"/>
      <c r="B22" s="4"/>
      <c r="C22" s="4"/>
      <c r="D22" s="4"/>
      <c r="E22" s="4"/>
      <c r="F22" s="4"/>
      <c r="G22" s="5"/>
      <c r="H22" s="5"/>
    </row>
    <row r="23" spans="1:9" ht="25.5" x14ac:dyDescent="0.25">
      <c r="A23" s="21" t="s">
        <v>5</v>
      </c>
      <c r="B23" s="20" t="s">
        <v>6</v>
      </c>
      <c r="C23" s="20" t="s">
        <v>9</v>
      </c>
      <c r="D23" s="20" t="s">
        <v>136</v>
      </c>
      <c r="E23" s="21" t="s">
        <v>133</v>
      </c>
      <c r="F23" s="21" t="s">
        <v>137</v>
      </c>
      <c r="G23" s="21" t="s">
        <v>39</v>
      </c>
      <c r="H23" s="21" t="s">
        <v>138</v>
      </c>
    </row>
    <row r="24" spans="1:9" x14ac:dyDescent="0.25">
      <c r="A24" s="41"/>
      <c r="B24" s="42"/>
      <c r="C24" s="40" t="s">
        <v>1</v>
      </c>
      <c r="D24" s="66">
        <f>+SUM(D25+D31)</f>
        <v>1416569.98</v>
      </c>
      <c r="E24" s="66">
        <f>+SUM(E25+E31)</f>
        <v>1733266</v>
      </c>
      <c r="F24" s="66">
        <f>+SUM(F25+F31)</f>
        <v>1735938</v>
      </c>
      <c r="G24" s="66">
        <f>+SUM(G25+G31)</f>
        <v>1754188</v>
      </c>
      <c r="H24" s="66">
        <f>+SUM(H25+H31)</f>
        <v>1754188</v>
      </c>
    </row>
    <row r="25" spans="1:9" ht="15.75" customHeight="1" x14ac:dyDescent="0.25">
      <c r="A25" s="11">
        <v>3</v>
      </c>
      <c r="B25" s="11"/>
      <c r="C25" s="11" t="s">
        <v>10</v>
      </c>
      <c r="D25" s="65">
        <f>+SUM(D26:D30)</f>
        <v>1394029.89</v>
      </c>
      <c r="E25" s="65">
        <f>+SUM(E26:E30)</f>
        <v>1681583</v>
      </c>
      <c r="F25" s="65">
        <f>+SUM(F26:F30)</f>
        <v>1682055</v>
      </c>
      <c r="G25" s="65">
        <f>+SUM(G26:G30)</f>
        <v>1700305</v>
      </c>
      <c r="H25" s="65">
        <f>+SUM(H26:H30)</f>
        <v>1700305</v>
      </c>
    </row>
    <row r="26" spans="1:9" ht="15.75" customHeight="1" x14ac:dyDescent="0.25">
      <c r="A26" s="11"/>
      <c r="B26" s="16">
        <v>31</v>
      </c>
      <c r="C26" s="16" t="s">
        <v>11</v>
      </c>
      <c r="D26" s="8">
        <v>1186132.25</v>
      </c>
      <c r="E26" s="9">
        <v>1504500</v>
      </c>
      <c r="F26" s="9">
        <v>1508380</v>
      </c>
      <c r="G26" s="9">
        <v>1508380</v>
      </c>
      <c r="H26" s="9">
        <v>1508380</v>
      </c>
    </row>
    <row r="27" spans="1:9" x14ac:dyDescent="0.25">
      <c r="A27" s="12"/>
      <c r="B27" s="12">
        <v>32</v>
      </c>
      <c r="C27" s="12" t="s">
        <v>27</v>
      </c>
      <c r="D27" s="8">
        <v>156818.72</v>
      </c>
      <c r="E27" s="9">
        <v>160483</v>
      </c>
      <c r="F27" s="9">
        <v>170925</v>
      </c>
      <c r="G27" s="9">
        <v>189175</v>
      </c>
      <c r="H27" s="9">
        <v>189175</v>
      </c>
    </row>
    <row r="28" spans="1:9" x14ac:dyDescent="0.25">
      <c r="A28" s="12"/>
      <c r="B28" s="12">
        <v>34</v>
      </c>
      <c r="C28" s="12" t="s">
        <v>73</v>
      </c>
      <c r="D28" s="8">
        <v>1250.99</v>
      </c>
      <c r="E28" s="9">
        <v>2250</v>
      </c>
      <c r="F28" s="9">
        <v>1800</v>
      </c>
      <c r="G28" s="9">
        <v>1800</v>
      </c>
      <c r="H28" s="9">
        <v>1800</v>
      </c>
    </row>
    <row r="29" spans="1:9" x14ac:dyDescent="0.25">
      <c r="A29" s="12"/>
      <c r="B29" s="12">
        <v>38</v>
      </c>
      <c r="C29" s="12" t="s">
        <v>74</v>
      </c>
      <c r="D29" s="8">
        <v>49827.93</v>
      </c>
      <c r="E29" s="9">
        <v>14350</v>
      </c>
      <c r="F29" s="9">
        <v>950</v>
      </c>
      <c r="G29" s="9">
        <v>950</v>
      </c>
      <c r="H29" s="9">
        <v>950</v>
      </c>
      <c r="I29" s="98"/>
    </row>
    <row r="30" spans="1:9" x14ac:dyDescent="0.25">
      <c r="A30" s="12"/>
      <c r="B30" s="28" t="s">
        <v>34</v>
      </c>
      <c r="C30" s="13"/>
      <c r="D30" s="8"/>
      <c r="E30" s="9"/>
      <c r="F30" s="9"/>
      <c r="G30" s="9"/>
      <c r="H30" s="9"/>
    </row>
    <row r="31" spans="1:9" ht="25.5" x14ac:dyDescent="0.25">
      <c r="A31" s="14">
        <v>4</v>
      </c>
      <c r="B31" s="15"/>
      <c r="C31" s="26" t="s">
        <v>12</v>
      </c>
      <c r="D31" s="65">
        <f>+SUM(D33:D35)</f>
        <v>22540.09</v>
      </c>
      <c r="E31" s="65">
        <f>+SUM(E33:E35)</f>
        <v>51683</v>
      </c>
      <c r="F31" s="65">
        <f>+SUM(F33:F35)</f>
        <v>53883</v>
      </c>
      <c r="G31" s="65">
        <f>+SUM(G33:G35)</f>
        <v>53883</v>
      </c>
      <c r="H31" s="65">
        <f>+SUM(H33:H35)</f>
        <v>53883</v>
      </c>
    </row>
    <row r="32" spans="1:9" x14ac:dyDescent="0.25">
      <c r="A32" s="14"/>
      <c r="B32" s="15"/>
      <c r="C32" s="26"/>
      <c r="D32" s="8"/>
      <c r="E32" s="9"/>
      <c r="F32" s="9"/>
      <c r="G32" s="9"/>
      <c r="H32" s="9"/>
    </row>
    <row r="33" spans="1:8" ht="38.25" x14ac:dyDescent="0.25">
      <c r="A33" s="14"/>
      <c r="B33" s="16">
        <v>41</v>
      </c>
      <c r="C33" s="27" t="s">
        <v>13</v>
      </c>
      <c r="D33" s="8">
        <v>450</v>
      </c>
      <c r="E33" s="9"/>
      <c r="F33" s="9"/>
      <c r="G33" s="9"/>
      <c r="H33" s="9"/>
    </row>
    <row r="34" spans="1:8" ht="38.25" x14ac:dyDescent="0.25">
      <c r="A34" s="14"/>
      <c r="B34" s="16">
        <v>42</v>
      </c>
      <c r="C34" s="27" t="s">
        <v>36</v>
      </c>
      <c r="D34" s="8">
        <v>22090.09</v>
      </c>
      <c r="E34" s="9">
        <v>46683</v>
      </c>
      <c r="F34" s="9">
        <v>39383</v>
      </c>
      <c r="G34" s="9">
        <v>39383</v>
      </c>
      <c r="H34" s="9">
        <v>39383</v>
      </c>
    </row>
    <row r="35" spans="1:8" ht="25.5" x14ac:dyDescent="0.25">
      <c r="A35" s="16"/>
      <c r="B35" s="16">
        <v>45</v>
      </c>
      <c r="C35" s="27" t="s">
        <v>75</v>
      </c>
      <c r="D35" s="8">
        <v>0</v>
      </c>
      <c r="E35" s="9">
        <v>5000</v>
      </c>
      <c r="F35" s="9">
        <v>14500</v>
      </c>
      <c r="G35" s="9">
        <v>14500</v>
      </c>
      <c r="H35" s="10">
        <v>14500</v>
      </c>
    </row>
  </sheetData>
  <mergeCells count="5">
    <mergeCell ref="A21:H21"/>
    <mergeCell ref="A1:H1"/>
    <mergeCell ref="A3:H3"/>
    <mergeCell ref="A5:H5"/>
    <mergeCell ref="A7:H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7" workbookViewId="0">
      <selection activeCell="K21" sqref="K21"/>
    </sheetView>
  </sheetViews>
  <sheetFormatPr defaultRowHeight="15" x14ac:dyDescent="0.25"/>
  <cols>
    <col min="1" max="1" width="34.140625" customWidth="1"/>
    <col min="2" max="6" width="25.28515625" customWidth="1"/>
  </cols>
  <sheetData>
    <row r="1" spans="1:6" ht="42" customHeight="1" x14ac:dyDescent="0.25">
      <c r="A1" s="125" t="s">
        <v>152</v>
      </c>
      <c r="B1" s="125"/>
      <c r="C1" s="125"/>
      <c r="D1" s="125"/>
      <c r="E1" s="125"/>
      <c r="F1" s="125"/>
    </row>
    <row r="2" spans="1:6" ht="18" customHeight="1" x14ac:dyDescent="0.25">
      <c r="A2" s="25"/>
      <c r="B2" s="25"/>
      <c r="C2" s="25"/>
      <c r="D2" s="25"/>
      <c r="E2" s="25"/>
      <c r="F2" s="25"/>
    </row>
    <row r="3" spans="1:6" ht="15.75" customHeight="1" x14ac:dyDescent="0.25">
      <c r="A3" s="125" t="s">
        <v>24</v>
      </c>
      <c r="B3" s="125"/>
      <c r="C3" s="125"/>
      <c r="D3" s="125"/>
      <c r="E3" s="125"/>
      <c r="F3" s="125"/>
    </row>
    <row r="4" spans="1:6" ht="18" x14ac:dyDescent="0.25">
      <c r="B4" s="25"/>
      <c r="C4" s="25"/>
      <c r="D4" s="25"/>
      <c r="E4" s="5"/>
      <c r="F4" s="5"/>
    </row>
    <row r="5" spans="1:6" ht="18" customHeight="1" x14ac:dyDescent="0.25">
      <c r="A5" s="125" t="s">
        <v>4</v>
      </c>
      <c r="B5" s="125"/>
      <c r="C5" s="125"/>
      <c r="D5" s="125"/>
      <c r="E5" s="125"/>
      <c r="F5" s="125"/>
    </row>
    <row r="6" spans="1:6" ht="18" x14ac:dyDescent="0.25">
      <c r="A6" s="25"/>
      <c r="B6" s="25"/>
      <c r="C6" s="25"/>
      <c r="D6" s="25"/>
      <c r="E6" s="5"/>
      <c r="F6" s="5"/>
    </row>
    <row r="7" spans="1:6" ht="15.75" customHeight="1" x14ac:dyDescent="0.25">
      <c r="A7" s="125" t="s">
        <v>51</v>
      </c>
      <c r="B7" s="125"/>
      <c r="C7" s="125"/>
      <c r="D7" s="125"/>
      <c r="E7" s="125"/>
      <c r="F7" s="125"/>
    </row>
    <row r="8" spans="1:6" ht="18" x14ac:dyDescent="0.25">
      <c r="A8" s="25"/>
      <c r="B8" s="25"/>
      <c r="C8" s="25"/>
      <c r="D8" s="25"/>
      <c r="E8" s="5"/>
      <c r="F8" s="5"/>
    </row>
    <row r="9" spans="1:6" ht="25.5" x14ac:dyDescent="0.25">
      <c r="A9" s="21" t="s">
        <v>53</v>
      </c>
      <c r="B9" s="20" t="s">
        <v>136</v>
      </c>
      <c r="C9" s="21" t="s">
        <v>133</v>
      </c>
      <c r="D9" s="21" t="s">
        <v>137</v>
      </c>
      <c r="E9" s="21" t="s">
        <v>39</v>
      </c>
      <c r="F9" s="21" t="s">
        <v>138</v>
      </c>
    </row>
    <row r="10" spans="1:6" x14ac:dyDescent="0.25">
      <c r="A10" s="43" t="s">
        <v>0</v>
      </c>
      <c r="B10" s="66">
        <f>+SUM(B11+B14+B17+B21+B27)</f>
        <v>1538277.75</v>
      </c>
      <c r="C10" s="66">
        <f>+SUM(C11+C14+C17+C21+C27)</f>
        <v>1733266</v>
      </c>
      <c r="D10" s="66">
        <f>+SUM(D11+D14+D17+D21+D27)</f>
        <v>1735938</v>
      </c>
      <c r="E10" s="66">
        <f>+SUM(E11+E14+E17+E21+E27)</f>
        <v>1754188</v>
      </c>
      <c r="F10" s="66">
        <f>+SUM(F11+F14+F17+F21+F27)</f>
        <v>1754188</v>
      </c>
    </row>
    <row r="11" spans="1:6" x14ac:dyDescent="0.25">
      <c r="A11" s="26" t="s">
        <v>54</v>
      </c>
      <c r="B11" s="9">
        <v>12868</v>
      </c>
      <c r="C11" s="80">
        <v>20800</v>
      </c>
      <c r="D11" s="80">
        <v>25735</v>
      </c>
      <c r="E11" s="80">
        <v>23985</v>
      </c>
      <c r="F11" s="80">
        <v>23985</v>
      </c>
    </row>
    <row r="12" spans="1:6" x14ac:dyDescent="0.25">
      <c r="A12" s="13" t="s">
        <v>55</v>
      </c>
      <c r="B12" s="9">
        <v>12868</v>
      </c>
      <c r="C12" s="9">
        <v>20800</v>
      </c>
      <c r="D12" s="9">
        <v>25735</v>
      </c>
      <c r="E12" s="9">
        <v>23985</v>
      </c>
      <c r="F12" s="9">
        <v>23985</v>
      </c>
    </row>
    <row r="13" spans="1:6" x14ac:dyDescent="0.25">
      <c r="A13" s="13"/>
      <c r="B13" s="9"/>
      <c r="C13" s="9"/>
      <c r="D13" s="9"/>
      <c r="E13" s="9"/>
      <c r="F13" s="9"/>
    </row>
    <row r="14" spans="1:6" x14ac:dyDescent="0.25">
      <c r="A14" s="99" t="s">
        <v>56</v>
      </c>
      <c r="B14" s="80">
        <f>+SUM(B15:B15)</f>
        <v>171813</v>
      </c>
      <c r="C14" s="80">
        <f>+SUM(C15:C15)</f>
        <v>65003</v>
      </c>
      <c r="D14" s="80">
        <f>+SUM(D15:D15)</f>
        <v>80003</v>
      </c>
      <c r="E14" s="80">
        <f>+SUM(E15:E15)</f>
        <v>80003</v>
      </c>
      <c r="F14" s="80">
        <f>+SUM(F15:F15)</f>
        <v>80003</v>
      </c>
    </row>
    <row r="15" spans="1:6" x14ac:dyDescent="0.25">
      <c r="A15" s="13" t="s">
        <v>139</v>
      </c>
      <c r="B15" s="9">
        <v>171813</v>
      </c>
      <c r="C15" s="9">
        <v>65003</v>
      </c>
      <c r="D15" s="9">
        <v>80003</v>
      </c>
      <c r="E15" s="9">
        <v>80003</v>
      </c>
      <c r="F15" s="9">
        <v>80003</v>
      </c>
    </row>
    <row r="16" spans="1:6" x14ac:dyDescent="0.25">
      <c r="A16" s="13"/>
      <c r="B16" s="9"/>
      <c r="C16" s="8"/>
      <c r="D16" s="8"/>
      <c r="E16" s="8"/>
      <c r="F16" s="8"/>
    </row>
    <row r="17" spans="1:7" x14ac:dyDescent="0.25">
      <c r="A17" s="99" t="s">
        <v>129</v>
      </c>
      <c r="B17" s="80">
        <f>+SUM(B18:B19)</f>
        <v>68000</v>
      </c>
      <c r="C17" s="65">
        <f t="shared" ref="C17:F17" si="0">+SUM(C18:C19)</f>
        <v>136110</v>
      </c>
      <c r="D17" s="65">
        <f t="shared" si="0"/>
        <v>139110</v>
      </c>
      <c r="E17" s="65">
        <f t="shared" si="0"/>
        <v>139110</v>
      </c>
      <c r="F17" s="65">
        <f t="shared" si="0"/>
        <v>139110</v>
      </c>
    </row>
    <row r="18" spans="1:7" x14ac:dyDescent="0.25">
      <c r="A18" s="13" t="s">
        <v>140</v>
      </c>
      <c r="B18" s="9">
        <v>0</v>
      </c>
      <c r="C18" s="9">
        <v>19000</v>
      </c>
      <c r="D18" s="9">
        <v>19200</v>
      </c>
      <c r="E18" s="9">
        <v>19200</v>
      </c>
      <c r="F18" s="9">
        <v>19200</v>
      </c>
    </row>
    <row r="19" spans="1:7" x14ac:dyDescent="0.25">
      <c r="A19" s="13" t="s">
        <v>141</v>
      </c>
      <c r="B19" s="9">
        <v>68000</v>
      </c>
      <c r="C19" s="9">
        <v>117110</v>
      </c>
      <c r="D19" s="9">
        <v>119910</v>
      </c>
      <c r="E19" s="9">
        <v>119910</v>
      </c>
      <c r="F19" s="9">
        <v>119910</v>
      </c>
    </row>
    <row r="20" spans="1:7" x14ac:dyDescent="0.25">
      <c r="A20" s="13"/>
      <c r="B20" s="9"/>
      <c r="C20" s="9"/>
      <c r="D20" s="9"/>
      <c r="E20" s="9"/>
      <c r="F20" s="9"/>
    </row>
    <row r="21" spans="1:7" x14ac:dyDescent="0.25">
      <c r="A21" s="99" t="s">
        <v>130</v>
      </c>
      <c r="B21" s="80">
        <f>+SUM(B22:B25)</f>
        <v>1285531.75</v>
      </c>
      <c r="C21" s="80">
        <f>+SUM(C22:C25)</f>
        <v>1511273</v>
      </c>
      <c r="D21" s="80">
        <f>+SUM(D22:D25)</f>
        <v>1491010</v>
      </c>
      <c r="E21" s="80">
        <f>+SUM(E22:E25)</f>
        <v>1511010</v>
      </c>
      <c r="F21" s="80">
        <f>+SUM(F22:F25)</f>
        <v>1511010</v>
      </c>
    </row>
    <row r="22" spans="1:7" x14ac:dyDescent="0.25">
      <c r="A22" s="13" t="s">
        <v>146</v>
      </c>
      <c r="B22" s="8">
        <v>239</v>
      </c>
      <c r="C22" s="9">
        <v>291</v>
      </c>
      <c r="D22" s="9">
        <v>367</v>
      </c>
      <c r="E22" s="9">
        <v>367</v>
      </c>
      <c r="F22" s="9">
        <v>367</v>
      </c>
    </row>
    <row r="23" spans="1:7" x14ac:dyDescent="0.25">
      <c r="A23" s="13" t="s">
        <v>145</v>
      </c>
      <c r="B23" s="8">
        <v>19765</v>
      </c>
      <c r="C23" s="9">
        <v>24682</v>
      </c>
      <c r="D23" s="9">
        <v>22893</v>
      </c>
      <c r="E23" s="9">
        <v>22893</v>
      </c>
      <c r="F23" s="9">
        <v>22893</v>
      </c>
    </row>
    <row r="24" spans="1:7" x14ac:dyDescent="0.25">
      <c r="A24" s="13" t="s">
        <v>144</v>
      </c>
      <c r="B24" s="9">
        <v>1142522.75</v>
      </c>
      <c r="C24" s="9">
        <v>1445700</v>
      </c>
      <c r="D24" s="9">
        <v>1457750</v>
      </c>
      <c r="E24" s="9">
        <v>1457750</v>
      </c>
      <c r="F24" s="9">
        <v>1457750</v>
      </c>
      <c r="G24" s="98"/>
    </row>
    <row r="25" spans="1:7" x14ac:dyDescent="0.25">
      <c r="A25" s="13" t="s">
        <v>143</v>
      </c>
      <c r="B25" s="9">
        <v>123005</v>
      </c>
      <c r="C25" s="9">
        <v>40600</v>
      </c>
      <c r="D25" s="9">
        <v>10000</v>
      </c>
      <c r="E25" s="9">
        <v>30000</v>
      </c>
      <c r="F25" s="9">
        <v>30000</v>
      </c>
    </row>
    <row r="26" spans="1:7" x14ac:dyDescent="0.25">
      <c r="A26" s="13"/>
      <c r="B26" s="9"/>
      <c r="C26" s="9"/>
      <c r="D26" s="9"/>
      <c r="E26" s="9"/>
      <c r="F26" s="9"/>
    </row>
    <row r="27" spans="1:7" x14ac:dyDescent="0.25">
      <c r="A27" s="99" t="s">
        <v>131</v>
      </c>
      <c r="B27" s="80">
        <v>65</v>
      </c>
      <c r="C27" s="80">
        <v>80</v>
      </c>
      <c r="D27" s="80">
        <v>80</v>
      </c>
      <c r="E27" s="80">
        <v>80</v>
      </c>
      <c r="F27" s="80">
        <v>80</v>
      </c>
    </row>
    <row r="28" spans="1:7" x14ac:dyDescent="0.25">
      <c r="A28" s="13" t="s">
        <v>142</v>
      </c>
      <c r="B28" s="9">
        <v>64.680000000000007</v>
      </c>
      <c r="C28" s="9">
        <v>80</v>
      </c>
      <c r="D28" s="9">
        <v>80</v>
      </c>
      <c r="E28" s="9">
        <v>80</v>
      </c>
      <c r="F28" s="9">
        <v>80</v>
      </c>
    </row>
    <row r="29" spans="1:7" x14ac:dyDescent="0.25">
      <c r="A29" s="13"/>
      <c r="B29" s="9"/>
      <c r="C29" s="9"/>
      <c r="D29" s="9"/>
      <c r="E29" s="9"/>
      <c r="F29" s="9"/>
    </row>
    <row r="30" spans="1:7" x14ac:dyDescent="0.25">
      <c r="A30" s="12" t="s">
        <v>34</v>
      </c>
      <c r="B30" s="9"/>
      <c r="C30" s="9"/>
      <c r="D30" s="9"/>
      <c r="E30" s="9"/>
      <c r="F30" s="9"/>
    </row>
    <row r="31" spans="1:7" x14ac:dyDescent="0.25">
      <c r="A31" s="11"/>
      <c r="B31" s="8"/>
      <c r="C31" s="9"/>
      <c r="D31" s="9"/>
      <c r="E31" s="9"/>
      <c r="F31" s="9"/>
    </row>
    <row r="34" spans="1:6" ht="15.75" customHeight="1" x14ac:dyDescent="0.25">
      <c r="A34" s="125" t="s">
        <v>52</v>
      </c>
      <c r="B34" s="125"/>
      <c r="C34" s="125"/>
      <c r="D34" s="125"/>
      <c r="E34" s="125"/>
      <c r="F34" s="125"/>
    </row>
    <row r="35" spans="1:6" ht="18" x14ac:dyDescent="0.25">
      <c r="A35" s="25"/>
      <c r="B35" s="25"/>
      <c r="C35" s="25"/>
      <c r="D35" s="25"/>
      <c r="E35" s="5"/>
      <c r="F35" s="5"/>
    </row>
    <row r="36" spans="1:6" ht="25.5" x14ac:dyDescent="0.25">
      <c r="A36" s="21" t="s">
        <v>53</v>
      </c>
      <c r="B36" s="20" t="s">
        <v>136</v>
      </c>
      <c r="C36" s="21" t="s">
        <v>133</v>
      </c>
      <c r="D36" s="21" t="s">
        <v>137</v>
      </c>
      <c r="E36" s="21" t="s">
        <v>39</v>
      </c>
      <c r="F36" s="21" t="s">
        <v>138</v>
      </c>
    </row>
    <row r="37" spans="1:6" x14ac:dyDescent="0.25">
      <c r="A37" s="43" t="s">
        <v>1</v>
      </c>
      <c r="B37" s="66">
        <f>+SUM(B38+B41+B44+B48+B54)</f>
        <v>1416570</v>
      </c>
      <c r="C37" s="66">
        <f>+SUM(C38+C41+C44+C48+C54)</f>
        <v>1733266</v>
      </c>
      <c r="D37" s="66">
        <f>+SUM(D38+D41+D44+D48+D54)</f>
        <v>1735938</v>
      </c>
      <c r="E37" s="66">
        <f>+SUM(E38+E41+E44+E48+E54)</f>
        <v>1754188</v>
      </c>
      <c r="F37" s="66">
        <f>+SUM(F38+F41+F44+F48+F54)</f>
        <v>1754188</v>
      </c>
    </row>
    <row r="38" spans="1:6" ht="15.75" customHeight="1" x14ac:dyDescent="0.25">
      <c r="A38" s="26" t="s">
        <v>54</v>
      </c>
      <c r="B38" s="65">
        <v>12868</v>
      </c>
      <c r="C38" s="80">
        <v>20800</v>
      </c>
      <c r="D38" s="80">
        <v>25735</v>
      </c>
      <c r="E38" s="80">
        <v>23985</v>
      </c>
      <c r="F38" s="80">
        <v>23985</v>
      </c>
    </row>
    <row r="39" spans="1:6" x14ac:dyDescent="0.25">
      <c r="A39" s="13" t="s">
        <v>55</v>
      </c>
      <c r="B39" s="8">
        <v>12868</v>
      </c>
      <c r="C39" s="9">
        <v>20800</v>
      </c>
      <c r="D39" s="9">
        <v>25735</v>
      </c>
      <c r="E39" s="9">
        <v>23985</v>
      </c>
      <c r="F39" s="9">
        <v>23985</v>
      </c>
    </row>
    <row r="40" spans="1:6" x14ac:dyDescent="0.25">
      <c r="A40" s="13"/>
      <c r="B40" s="8"/>
      <c r="C40" s="9"/>
      <c r="D40" s="9"/>
      <c r="E40" s="9"/>
      <c r="F40" s="9"/>
    </row>
    <row r="41" spans="1:6" x14ac:dyDescent="0.25">
      <c r="A41" s="99" t="s">
        <v>56</v>
      </c>
      <c r="B41" s="80">
        <f>+SUM(B42:B42)</f>
        <v>76758</v>
      </c>
      <c r="C41" s="80">
        <f>+SUM(C42:C42)</f>
        <v>65003</v>
      </c>
      <c r="D41" s="80">
        <f>+SUM(D42:D42)</f>
        <v>80003</v>
      </c>
      <c r="E41" s="80">
        <f>+SUM(E42:E42)</f>
        <v>80003</v>
      </c>
      <c r="F41" s="80">
        <f>+SUM(F42:F42)</f>
        <v>80003</v>
      </c>
    </row>
    <row r="42" spans="1:6" x14ac:dyDescent="0.25">
      <c r="A42" s="13" t="s">
        <v>139</v>
      </c>
      <c r="B42" s="9">
        <v>76758</v>
      </c>
      <c r="C42" s="9">
        <v>65003</v>
      </c>
      <c r="D42" s="9">
        <v>80003</v>
      </c>
      <c r="E42" s="9">
        <v>80003</v>
      </c>
      <c r="F42" s="9">
        <v>80003</v>
      </c>
    </row>
    <row r="43" spans="1:6" x14ac:dyDescent="0.25">
      <c r="A43" s="13"/>
      <c r="B43" s="8"/>
      <c r="C43" s="8"/>
      <c r="D43" s="8"/>
      <c r="E43" s="8"/>
      <c r="F43" s="8"/>
    </row>
    <row r="44" spans="1:6" x14ac:dyDescent="0.25">
      <c r="A44" s="99" t="s">
        <v>129</v>
      </c>
      <c r="B44" s="65">
        <f>+SUM(B45:B46)</f>
        <v>68000</v>
      </c>
      <c r="C44" s="65">
        <f t="shared" ref="C44:F44" si="1">+SUM(C45:C46)</f>
        <v>136110</v>
      </c>
      <c r="D44" s="65">
        <f t="shared" si="1"/>
        <v>139110</v>
      </c>
      <c r="E44" s="65">
        <f t="shared" si="1"/>
        <v>139110</v>
      </c>
      <c r="F44" s="65">
        <f t="shared" si="1"/>
        <v>139110</v>
      </c>
    </row>
    <row r="45" spans="1:6" x14ac:dyDescent="0.25">
      <c r="A45" s="13" t="s">
        <v>140</v>
      </c>
      <c r="B45" s="8">
        <v>0</v>
      </c>
      <c r="C45" s="9">
        <v>19000</v>
      </c>
      <c r="D45" s="9">
        <v>19200</v>
      </c>
      <c r="E45" s="9">
        <v>19200</v>
      </c>
      <c r="F45" s="9">
        <v>19200</v>
      </c>
    </row>
    <row r="46" spans="1:6" x14ac:dyDescent="0.25">
      <c r="A46" s="13" t="s">
        <v>141</v>
      </c>
      <c r="B46" s="8">
        <v>68000</v>
      </c>
      <c r="C46" s="9">
        <v>117110</v>
      </c>
      <c r="D46" s="9">
        <v>119910</v>
      </c>
      <c r="E46" s="9">
        <v>119910</v>
      </c>
      <c r="F46" s="9">
        <v>119910</v>
      </c>
    </row>
    <row r="47" spans="1:6" x14ac:dyDescent="0.25">
      <c r="A47" s="13"/>
      <c r="B47" s="8"/>
      <c r="C47" s="8"/>
      <c r="D47" s="8"/>
      <c r="E47" s="8"/>
      <c r="F47" s="8"/>
    </row>
    <row r="48" spans="1:6" x14ac:dyDescent="0.25">
      <c r="A48" s="99" t="s">
        <v>130</v>
      </c>
      <c r="B48" s="65">
        <f>+SUM(B49:B52)</f>
        <v>1258944</v>
      </c>
      <c r="C48" s="65">
        <f>+SUM(C49:C52)</f>
        <v>1511273</v>
      </c>
      <c r="D48" s="65">
        <f>+SUM(D49:D52)</f>
        <v>1491010</v>
      </c>
      <c r="E48" s="65">
        <f>+SUM(E49:E52)</f>
        <v>1511010</v>
      </c>
      <c r="F48" s="65">
        <f>+SUM(F49:F52)</f>
        <v>1511010</v>
      </c>
    </row>
    <row r="49" spans="1:6" x14ac:dyDescent="0.25">
      <c r="A49" s="13" t="s">
        <v>146</v>
      </c>
      <c r="B49" s="8">
        <v>239</v>
      </c>
      <c r="C49" s="9">
        <v>291</v>
      </c>
      <c r="D49" s="9">
        <v>367</v>
      </c>
      <c r="E49" s="9">
        <v>367</v>
      </c>
      <c r="F49" s="9">
        <v>367</v>
      </c>
    </row>
    <row r="50" spans="1:6" x14ac:dyDescent="0.25">
      <c r="A50" s="13" t="s">
        <v>145</v>
      </c>
      <c r="B50" s="8">
        <v>19765</v>
      </c>
      <c r="C50" s="9">
        <v>24682</v>
      </c>
      <c r="D50" s="9">
        <v>22893</v>
      </c>
      <c r="E50" s="9">
        <v>22893</v>
      </c>
      <c r="F50" s="9">
        <v>22893</v>
      </c>
    </row>
    <row r="51" spans="1:6" x14ac:dyDescent="0.25">
      <c r="A51" s="13" t="s">
        <v>149</v>
      </c>
      <c r="B51" s="8">
        <v>1140294</v>
      </c>
      <c r="C51" s="9">
        <v>1445700</v>
      </c>
      <c r="D51" s="9">
        <v>1457750</v>
      </c>
      <c r="E51" s="9">
        <v>1457750</v>
      </c>
      <c r="F51" s="9">
        <v>1457750</v>
      </c>
    </row>
    <row r="52" spans="1:6" x14ac:dyDescent="0.25">
      <c r="A52" s="13" t="s">
        <v>143</v>
      </c>
      <c r="B52" s="8">
        <v>98646</v>
      </c>
      <c r="C52" s="9">
        <v>40600</v>
      </c>
      <c r="D52" s="9">
        <v>10000</v>
      </c>
      <c r="E52" s="9">
        <v>30000</v>
      </c>
      <c r="F52" s="9">
        <v>30000</v>
      </c>
    </row>
    <row r="53" spans="1:6" x14ac:dyDescent="0.25">
      <c r="A53" s="13"/>
      <c r="B53" s="8"/>
      <c r="C53" s="9"/>
      <c r="D53" s="9"/>
      <c r="E53" s="9"/>
      <c r="F53" s="9"/>
    </row>
    <row r="54" spans="1:6" x14ac:dyDescent="0.25">
      <c r="A54" s="99" t="s">
        <v>131</v>
      </c>
      <c r="B54" s="65">
        <v>0</v>
      </c>
      <c r="C54" s="80">
        <v>80</v>
      </c>
      <c r="D54" s="80">
        <v>80</v>
      </c>
      <c r="E54" s="80">
        <v>80</v>
      </c>
      <c r="F54" s="80">
        <v>80</v>
      </c>
    </row>
    <row r="55" spans="1:6" x14ac:dyDescent="0.25">
      <c r="A55" s="13" t="s">
        <v>142</v>
      </c>
      <c r="B55" s="8">
        <v>0</v>
      </c>
      <c r="C55" s="9">
        <v>80</v>
      </c>
      <c r="D55" s="9">
        <v>80</v>
      </c>
      <c r="E55" s="9">
        <v>80</v>
      </c>
      <c r="F55" s="9">
        <v>80</v>
      </c>
    </row>
    <row r="56" spans="1:6" x14ac:dyDescent="0.25">
      <c r="A56" s="12" t="s">
        <v>34</v>
      </c>
      <c r="B56" s="8"/>
      <c r="C56" s="9"/>
      <c r="D56" s="9"/>
      <c r="E56" s="9"/>
      <c r="F56" s="9"/>
    </row>
    <row r="57" spans="1:6" x14ac:dyDescent="0.25">
      <c r="A57" s="26"/>
      <c r="B57" s="8"/>
      <c r="C57" s="9"/>
      <c r="D57" s="9"/>
      <c r="E57" s="9"/>
      <c r="F57" s="9"/>
    </row>
    <row r="58" spans="1:6" x14ac:dyDescent="0.25">
      <c r="A58" s="13"/>
      <c r="B58" s="8"/>
      <c r="C58" s="9"/>
      <c r="D58" s="9"/>
      <c r="E58" s="9"/>
      <c r="F58" s="10"/>
    </row>
  </sheetData>
  <mergeCells count="5">
    <mergeCell ref="A1:F1"/>
    <mergeCell ref="A3:F3"/>
    <mergeCell ref="A5:F5"/>
    <mergeCell ref="A7:F7"/>
    <mergeCell ref="A34:F3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>
      <selection activeCell="B26" sqref="B26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125" t="s">
        <v>152</v>
      </c>
      <c r="B1" s="125"/>
      <c r="C1" s="125"/>
      <c r="D1" s="125"/>
      <c r="E1" s="125"/>
      <c r="F1" s="125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125" t="s">
        <v>24</v>
      </c>
      <c r="B3" s="125"/>
      <c r="C3" s="125"/>
      <c r="D3" s="125"/>
      <c r="E3" s="126"/>
      <c r="F3" s="126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25" t="s">
        <v>4</v>
      </c>
      <c r="B5" s="127"/>
      <c r="C5" s="127"/>
      <c r="D5" s="127"/>
      <c r="E5" s="127"/>
      <c r="F5" s="127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125" t="s">
        <v>14</v>
      </c>
      <c r="B7" s="146"/>
      <c r="C7" s="146"/>
      <c r="D7" s="146"/>
      <c r="E7" s="146"/>
      <c r="F7" s="146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21" t="s">
        <v>53</v>
      </c>
      <c r="B9" s="20" t="s">
        <v>136</v>
      </c>
      <c r="C9" s="21" t="s">
        <v>133</v>
      </c>
      <c r="D9" s="21" t="s">
        <v>137</v>
      </c>
      <c r="E9" s="21" t="s">
        <v>39</v>
      </c>
      <c r="F9" s="21" t="s">
        <v>138</v>
      </c>
    </row>
    <row r="10" spans="1:6" ht="15.75" customHeight="1" x14ac:dyDescent="0.25">
      <c r="A10" s="11" t="s">
        <v>15</v>
      </c>
      <c r="B10" s="65">
        <v>1416570</v>
      </c>
      <c r="C10" s="80">
        <v>1733266</v>
      </c>
      <c r="D10" s="80">
        <v>1735938</v>
      </c>
      <c r="E10" s="80">
        <v>1754188</v>
      </c>
      <c r="F10" s="80">
        <v>1754188</v>
      </c>
    </row>
    <row r="11" spans="1:6" ht="15.75" customHeight="1" x14ac:dyDescent="0.25">
      <c r="A11" s="11" t="s">
        <v>159</v>
      </c>
      <c r="B11" s="8">
        <v>1416570</v>
      </c>
      <c r="C11" s="9">
        <v>1733266</v>
      </c>
      <c r="D11" s="9">
        <v>1735938</v>
      </c>
      <c r="E11" s="9">
        <v>1754188</v>
      </c>
      <c r="F11" s="9">
        <v>1754188</v>
      </c>
    </row>
    <row r="12" spans="1:6" ht="15.75" customHeight="1" x14ac:dyDescent="0.25">
      <c r="A12" s="11"/>
      <c r="B12" s="8"/>
      <c r="C12" s="9"/>
      <c r="D12" s="9"/>
      <c r="E12" s="9"/>
      <c r="F12" s="9"/>
    </row>
    <row r="13" spans="1:6" ht="15.75" customHeight="1" x14ac:dyDescent="0.25">
      <c r="A13" s="11" t="s">
        <v>16</v>
      </c>
      <c r="B13" s="8"/>
      <c r="C13" s="9"/>
      <c r="D13" s="9"/>
      <c r="E13" s="9"/>
      <c r="F13" s="9"/>
    </row>
    <row r="14" spans="1:6" ht="25.5" x14ac:dyDescent="0.25">
      <c r="A14" s="18" t="s">
        <v>17</v>
      </c>
      <c r="B14" s="8"/>
      <c r="C14" s="9"/>
      <c r="D14" s="9"/>
      <c r="E14" s="9"/>
      <c r="F14" s="9"/>
    </row>
    <row r="15" spans="1:6" x14ac:dyDescent="0.25">
      <c r="A15" s="17" t="s">
        <v>18</v>
      </c>
      <c r="B15" s="8"/>
      <c r="C15" s="9"/>
      <c r="D15" s="9"/>
      <c r="E15" s="9"/>
      <c r="F15" s="9"/>
    </row>
    <row r="16" spans="1:6" x14ac:dyDescent="0.25">
      <c r="A16" s="11" t="s">
        <v>19</v>
      </c>
      <c r="B16" s="8"/>
      <c r="C16" s="9"/>
      <c r="D16" s="9"/>
      <c r="E16" s="9"/>
      <c r="F16" s="10"/>
    </row>
    <row r="17" spans="1:6" ht="25.5" x14ac:dyDescent="0.25">
      <c r="A17" s="19" t="s">
        <v>20</v>
      </c>
      <c r="B17" s="8"/>
      <c r="C17" s="9"/>
      <c r="D17" s="9"/>
      <c r="E17" s="9"/>
      <c r="F17" s="10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N19" sqref="N1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25" t="s">
        <v>38</v>
      </c>
      <c r="B1" s="125"/>
      <c r="C1" s="125"/>
      <c r="D1" s="125"/>
      <c r="E1" s="125"/>
      <c r="F1" s="125"/>
      <c r="G1" s="125"/>
      <c r="H1" s="125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25" t="s">
        <v>24</v>
      </c>
      <c r="B3" s="125"/>
      <c r="C3" s="125"/>
      <c r="D3" s="125"/>
      <c r="E3" s="125"/>
      <c r="F3" s="125"/>
      <c r="G3" s="125"/>
      <c r="H3" s="125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25" t="s">
        <v>58</v>
      </c>
      <c r="B5" s="125"/>
      <c r="C5" s="125"/>
      <c r="D5" s="125"/>
      <c r="E5" s="125"/>
      <c r="F5" s="125"/>
      <c r="G5" s="125"/>
      <c r="H5" s="125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25.5" x14ac:dyDescent="0.25">
      <c r="A7" s="21" t="s">
        <v>5</v>
      </c>
      <c r="B7" s="20" t="s">
        <v>6</v>
      </c>
      <c r="C7" s="20" t="s">
        <v>37</v>
      </c>
      <c r="D7" s="20" t="s">
        <v>136</v>
      </c>
      <c r="E7" s="21" t="s">
        <v>133</v>
      </c>
      <c r="F7" s="21" t="s">
        <v>137</v>
      </c>
      <c r="G7" s="21" t="s">
        <v>39</v>
      </c>
      <c r="H7" s="21" t="s">
        <v>138</v>
      </c>
    </row>
    <row r="8" spans="1:8" x14ac:dyDescent="0.25">
      <c r="A8" s="41"/>
      <c r="B8" s="42"/>
      <c r="C8" s="40" t="s">
        <v>60</v>
      </c>
      <c r="D8" s="42"/>
      <c r="E8" s="41"/>
      <c r="F8" s="41"/>
      <c r="G8" s="41"/>
      <c r="H8" s="41"/>
    </row>
    <row r="9" spans="1:8" ht="25.5" x14ac:dyDescent="0.25">
      <c r="A9" s="11">
        <v>8</v>
      </c>
      <c r="B9" s="11"/>
      <c r="C9" s="11" t="s">
        <v>21</v>
      </c>
      <c r="D9" s="8"/>
      <c r="E9" s="9"/>
      <c r="F9" s="9"/>
      <c r="G9" s="9"/>
      <c r="H9" s="9"/>
    </row>
    <row r="10" spans="1:8" x14ac:dyDescent="0.25">
      <c r="A10" s="11"/>
      <c r="B10" s="16">
        <v>84</v>
      </c>
      <c r="C10" s="16" t="s">
        <v>28</v>
      </c>
      <c r="D10" s="8"/>
      <c r="E10" s="9"/>
      <c r="F10" s="9"/>
      <c r="G10" s="9"/>
      <c r="H10" s="9"/>
    </row>
    <row r="11" spans="1:8" x14ac:dyDescent="0.25">
      <c r="A11" s="11"/>
      <c r="B11" s="16"/>
      <c r="C11" s="44"/>
      <c r="D11" s="8"/>
      <c r="E11" s="9"/>
      <c r="F11" s="9"/>
      <c r="G11" s="9"/>
      <c r="H11" s="9"/>
    </row>
    <row r="12" spans="1:8" x14ac:dyDescent="0.25">
      <c r="A12" s="11"/>
      <c r="B12" s="16"/>
      <c r="C12" s="40" t="s">
        <v>63</v>
      </c>
      <c r="D12" s="8"/>
      <c r="E12" s="9"/>
      <c r="F12" s="9"/>
      <c r="G12" s="9"/>
      <c r="H12" s="9"/>
    </row>
    <row r="13" spans="1:8" ht="25.5" x14ac:dyDescent="0.25">
      <c r="A13" s="14">
        <v>5</v>
      </c>
      <c r="B13" s="15"/>
      <c r="C13" s="26" t="s">
        <v>22</v>
      </c>
      <c r="D13" s="8"/>
      <c r="E13" s="9"/>
      <c r="F13" s="9"/>
      <c r="G13" s="9"/>
      <c r="H13" s="9"/>
    </row>
    <row r="14" spans="1:8" ht="25.5" x14ac:dyDescent="0.25">
      <c r="A14" s="16"/>
      <c r="B14" s="16">
        <v>54</v>
      </c>
      <c r="C14" s="27" t="s">
        <v>29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>
      <selection activeCell="K23" sqref="K23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125" t="s">
        <v>38</v>
      </c>
      <c r="B1" s="125"/>
      <c r="C1" s="125"/>
      <c r="D1" s="125"/>
      <c r="E1" s="125"/>
      <c r="F1" s="125"/>
    </row>
    <row r="2" spans="1:6" ht="18" customHeight="1" x14ac:dyDescent="0.25">
      <c r="A2" s="25"/>
      <c r="B2" s="25"/>
      <c r="C2" s="25"/>
      <c r="D2" s="25"/>
      <c r="E2" s="25"/>
      <c r="F2" s="25"/>
    </row>
    <row r="3" spans="1:6" ht="15.75" customHeight="1" x14ac:dyDescent="0.25">
      <c r="A3" s="125" t="s">
        <v>24</v>
      </c>
      <c r="B3" s="125"/>
      <c r="C3" s="125"/>
      <c r="D3" s="125"/>
      <c r="E3" s="125"/>
      <c r="F3" s="125"/>
    </row>
    <row r="4" spans="1:6" ht="18" x14ac:dyDescent="0.25">
      <c r="A4" s="25"/>
      <c r="B4" s="25"/>
      <c r="C4" s="25"/>
      <c r="D4" s="25"/>
      <c r="E4" s="5"/>
      <c r="F4" s="5"/>
    </row>
    <row r="5" spans="1:6" ht="18" customHeight="1" x14ac:dyDescent="0.25">
      <c r="A5" s="125" t="s">
        <v>59</v>
      </c>
      <c r="B5" s="125"/>
      <c r="C5" s="125"/>
      <c r="D5" s="125"/>
      <c r="E5" s="125"/>
      <c r="F5" s="125"/>
    </row>
    <row r="6" spans="1:6" ht="18" x14ac:dyDescent="0.25">
      <c r="A6" s="25"/>
      <c r="B6" s="25"/>
      <c r="C6" s="25"/>
      <c r="D6" s="25"/>
      <c r="E6" s="5"/>
      <c r="F6" s="5"/>
    </row>
    <row r="7" spans="1:6" ht="25.5" x14ac:dyDescent="0.25">
      <c r="A7" s="20" t="s">
        <v>53</v>
      </c>
      <c r="B7" s="20" t="s">
        <v>136</v>
      </c>
      <c r="C7" s="21" t="s">
        <v>133</v>
      </c>
      <c r="D7" s="21" t="s">
        <v>137</v>
      </c>
      <c r="E7" s="21" t="s">
        <v>39</v>
      </c>
      <c r="F7" s="21" t="s">
        <v>138</v>
      </c>
    </row>
    <row r="8" spans="1:6" x14ac:dyDescent="0.25">
      <c r="A8" s="11" t="s">
        <v>60</v>
      </c>
      <c r="B8" s="8"/>
      <c r="C8" s="9"/>
      <c r="D8" s="9"/>
      <c r="E8" s="9"/>
      <c r="F8" s="9"/>
    </row>
    <row r="9" spans="1:6" ht="25.5" x14ac:dyDescent="0.25">
      <c r="A9" s="11" t="s">
        <v>61</v>
      </c>
      <c r="B9" s="8"/>
      <c r="C9" s="9"/>
      <c r="D9" s="9"/>
      <c r="E9" s="9"/>
      <c r="F9" s="9"/>
    </row>
    <row r="10" spans="1:6" ht="25.5" x14ac:dyDescent="0.25">
      <c r="A10" s="18" t="s">
        <v>62</v>
      </c>
      <c r="B10" s="8"/>
      <c r="C10" s="9"/>
      <c r="D10" s="9"/>
      <c r="E10" s="9"/>
      <c r="F10" s="9"/>
    </row>
    <row r="11" spans="1:6" x14ac:dyDescent="0.25">
      <c r="A11" s="18"/>
      <c r="B11" s="8"/>
      <c r="C11" s="9"/>
      <c r="D11" s="9"/>
      <c r="E11" s="9"/>
      <c r="F11" s="9"/>
    </row>
    <row r="12" spans="1:6" x14ac:dyDescent="0.25">
      <c r="A12" s="11" t="s">
        <v>63</v>
      </c>
      <c r="B12" s="8"/>
      <c r="C12" s="9"/>
      <c r="D12" s="9"/>
      <c r="E12" s="9"/>
      <c r="F12" s="9"/>
    </row>
    <row r="13" spans="1:6" x14ac:dyDescent="0.25">
      <c r="A13" s="26" t="s">
        <v>54</v>
      </c>
      <c r="B13" s="8"/>
      <c r="C13" s="9"/>
      <c r="D13" s="9"/>
      <c r="E13" s="9"/>
      <c r="F13" s="9"/>
    </row>
    <row r="14" spans="1:6" x14ac:dyDescent="0.25">
      <c r="A14" s="13" t="s">
        <v>55</v>
      </c>
      <c r="B14" s="8"/>
      <c r="C14" s="9"/>
      <c r="D14" s="9"/>
      <c r="E14" s="9"/>
      <c r="F14" s="10"/>
    </row>
    <row r="15" spans="1:6" x14ac:dyDescent="0.25">
      <c r="A15" s="26" t="s">
        <v>56</v>
      </c>
      <c r="B15" s="8"/>
      <c r="C15" s="9"/>
      <c r="D15" s="9"/>
      <c r="E15" s="9"/>
      <c r="F15" s="10"/>
    </row>
    <row r="16" spans="1:6" x14ac:dyDescent="0.25">
      <c r="A16" s="13" t="s">
        <v>57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topLeftCell="A112" workbookViewId="0">
      <selection activeCell="N138" sqref="N13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125" t="s">
        <v>153</v>
      </c>
      <c r="B1" s="125"/>
      <c r="C1" s="125"/>
      <c r="D1" s="125"/>
      <c r="E1" s="125"/>
      <c r="F1" s="125"/>
      <c r="G1" s="125"/>
      <c r="H1" s="125"/>
      <c r="I1" s="125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125" t="s">
        <v>23</v>
      </c>
      <c r="B3" s="127"/>
      <c r="C3" s="127"/>
      <c r="D3" s="127"/>
      <c r="E3" s="127"/>
      <c r="F3" s="127"/>
      <c r="G3" s="127"/>
      <c r="H3" s="127"/>
      <c r="I3" s="127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62" t="s">
        <v>25</v>
      </c>
      <c r="B5" s="163"/>
      <c r="C5" s="164"/>
      <c r="D5" s="20" t="s">
        <v>26</v>
      </c>
      <c r="E5" s="20" t="s">
        <v>136</v>
      </c>
      <c r="F5" s="21" t="s">
        <v>133</v>
      </c>
      <c r="G5" s="21" t="s">
        <v>137</v>
      </c>
      <c r="H5" s="21" t="s">
        <v>39</v>
      </c>
      <c r="I5" s="21" t="s">
        <v>138</v>
      </c>
    </row>
    <row r="6" spans="1:9" ht="38.25" x14ac:dyDescent="0.25">
      <c r="A6" s="159" t="s">
        <v>78</v>
      </c>
      <c r="B6" s="160"/>
      <c r="C6" s="161"/>
      <c r="D6" s="96" t="s">
        <v>85</v>
      </c>
      <c r="E6" s="97">
        <v>27699</v>
      </c>
      <c r="F6" s="97">
        <f>+SUM(F7+F17)</f>
        <v>44773</v>
      </c>
      <c r="G6" s="97">
        <f>+SUM(G7+G17)</f>
        <v>47245</v>
      </c>
      <c r="H6" s="97">
        <f>+SUM(H7+H17)</f>
        <v>47245</v>
      </c>
      <c r="I6" s="97">
        <f>+SUM(I7+I17)</f>
        <v>47245</v>
      </c>
    </row>
    <row r="7" spans="1:9" x14ac:dyDescent="0.25">
      <c r="A7" s="147" t="s">
        <v>79</v>
      </c>
      <c r="B7" s="148"/>
      <c r="C7" s="149"/>
      <c r="D7" s="89" t="s">
        <v>80</v>
      </c>
      <c r="E7" s="90">
        <f>+SUM(E9+E13)</f>
        <v>27699</v>
      </c>
      <c r="F7" s="90">
        <f>+SUM(F9+F13)</f>
        <v>42250</v>
      </c>
      <c r="G7" s="90">
        <f>+SUM(G9+G13)</f>
        <v>44060</v>
      </c>
      <c r="H7" s="90">
        <f>+SUM(H9+H13)</f>
        <v>44060</v>
      </c>
      <c r="I7" s="90">
        <f>+SUM(I9+I13)</f>
        <v>44060</v>
      </c>
    </row>
    <row r="8" spans="1:9" x14ac:dyDescent="0.25">
      <c r="A8" s="150" t="s">
        <v>81</v>
      </c>
      <c r="B8" s="151"/>
      <c r="C8" s="152"/>
      <c r="D8" s="39" t="s">
        <v>82</v>
      </c>
      <c r="E8" s="8"/>
      <c r="F8" s="9"/>
      <c r="G8" s="9"/>
      <c r="H8" s="9"/>
      <c r="I8" s="10"/>
    </row>
    <row r="9" spans="1:9" x14ac:dyDescent="0.25">
      <c r="A9" s="153">
        <v>3</v>
      </c>
      <c r="B9" s="154"/>
      <c r="C9" s="155"/>
      <c r="D9" s="29" t="s">
        <v>10</v>
      </c>
      <c r="E9" s="8">
        <f>+SUM(E10:E11)</f>
        <v>9934</v>
      </c>
      <c r="F9" s="8">
        <f>+SUM(F10:F11)</f>
        <v>19800</v>
      </c>
      <c r="G9" s="8">
        <f>+SUM(G10:G11)</f>
        <v>23985</v>
      </c>
      <c r="H9" s="8">
        <f>+SUM(H10:H11)</f>
        <v>23985</v>
      </c>
      <c r="I9" s="8">
        <f>+SUM(I10:I11)</f>
        <v>23985</v>
      </c>
    </row>
    <row r="10" spans="1:9" x14ac:dyDescent="0.25">
      <c r="A10" s="156">
        <v>31</v>
      </c>
      <c r="B10" s="157"/>
      <c r="C10" s="158"/>
      <c r="D10" s="29" t="s">
        <v>11</v>
      </c>
      <c r="E10" s="8">
        <v>9496</v>
      </c>
      <c r="F10" s="9">
        <v>18900</v>
      </c>
      <c r="G10" s="9">
        <v>23070</v>
      </c>
      <c r="H10" s="9">
        <v>23070</v>
      </c>
      <c r="I10" s="10">
        <v>23070</v>
      </c>
    </row>
    <row r="11" spans="1:9" x14ac:dyDescent="0.25">
      <c r="A11" s="156">
        <v>32</v>
      </c>
      <c r="B11" s="157"/>
      <c r="C11" s="158"/>
      <c r="D11" s="29" t="s">
        <v>27</v>
      </c>
      <c r="E11" s="8">
        <v>438</v>
      </c>
      <c r="F11" s="9">
        <v>900</v>
      </c>
      <c r="G11" s="9">
        <v>915</v>
      </c>
      <c r="H11" s="9">
        <v>915</v>
      </c>
      <c r="I11" s="10">
        <v>915</v>
      </c>
    </row>
    <row r="12" spans="1:9" ht="15" customHeight="1" x14ac:dyDescent="0.25">
      <c r="A12" s="150" t="s">
        <v>83</v>
      </c>
      <c r="B12" s="151"/>
      <c r="C12" s="152"/>
      <c r="D12" s="67" t="s">
        <v>84</v>
      </c>
      <c r="E12" s="8"/>
      <c r="F12" s="9"/>
      <c r="G12" s="9"/>
      <c r="H12" s="9"/>
      <c r="I12" s="10"/>
    </row>
    <row r="13" spans="1:9" x14ac:dyDescent="0.25">
      <c r="A13" s="153">
        <v>3</v>
      </c>
      <c r="B13" s="154"/>
      <c r="C13" s="155"/>
      <c r="D13" s="67" t="s">
        <v>10</v>
      </c>
      <c r="E13" s="8">
        <f>+SUM(E14:E15)</f>
        <v>17765</v>
      </c>
      <c r="F13" s="8">
        <f>+SUM(F14:F15)</f>
        <v>22450</v>
      </c>
      <c r="G13" s="8">
        <f>+SUM(G14:G15)</f>
        <v>20075</v>
      </c>
      <c r="H13" s="8">
        <f>+SUM(H14:H15)</f>
        <v>20075</v>
      </c>
      <c r="I13" s="8">
        <v>20075</v>
      </c>
    </row>
    <row r="14" spans="1:9" x14ac:dyDescent="0.25">
      <c r="A14" s="156">
        <v>31</v>
      </c>
      <c r="B14" s="157"/>
      <c r="C14" s="158"/>
      <c r="D14" s="67" t="s">
        <v>11</v>
      </c>
      <c r="E14" s="8">
        <v>16940</v>
      </c>
      <c r="F14" s="9">
        <v>21400</v>
      </c>
      <c r="G14" s="9">
        <v>19310</v>
      </c>
      <c r="H14" s="9">
        <v>19310</v>
      </c>
      <c r="I14" s="10">
        <v>19310</v>
      </c>
    </row>
    <row r="15" spans="1:9" x14ac:dyDescent="0.25">
      <c r="A15" s="156">
        <v>32</v>
      </c>
      <c r="B15" s="157"/>
      <c r="C15" s="158"/>
      <c r="D15" s="67" t="s">
        <v>27</v>
      </c>
      <c r="E15" s="8">
        <v>825</v>
      </c>
      <c r="F15" s="9">
        <v>1050</v>
      </c>
      <c r="G15" s="9">
        <v>765</v>
      </c>
      <c r="H15" s="9">
        <v>765</v>
      </c>
      <c r="I15" s="10">
        <v>765</v>
      </c>
    </row>
    <row r="16" spans="1:9" x14ac:dyDescent="0.25">
      <c r="A16" s="68"/>
      <c r="B16" s="69"/>
      <c r="C16" s="70"/>
      <c r="D16" s="67"/>
      <c r="E16" s="8"/>
      <c r="F16" s="9"/>
      <c r="G16" s="9"/>
      <c r="H16" s="9"/>
      <c r="I16" s="10"/>
    </row>
    <row r="17" spans="1:9" x14ac:dyDescent="0.25">
      <c r="A17" s="147" t="s">
        <v>86</v>
      </c>
      <c r="B17" s="148"/>
      <c r="C17" s="149"/>
      <c r="D17" s="89" t="s">
        <v>87</v>
      </c>
      <c r="E17" s="93">
        <f>+SUM(E18+E21)</f>
        <v>0</v>
      </c>
      <c r="F17" s="91">
        <f>+SUM(F20+F22)</f>
        <v>2523</v>
      </c>
      <c r="G17" s="91">
        <f>+SUM(G18+G21)</f>
        <v>3185</v>
      </c>
      <c r="H17" s="91">
        <f>+SUM(H18+H21)</f>
        <v>3185</v>
      </c>
      <c r="I17" s="91">
        <f>+SUM(I18+I21)</f>
        <v>3185</v>
      </c>
    </row>
    <row r="18" spans="1:9" x14ac:dyDescent="0.25">
      <c r="A18" s="150" t="s">
        <v>88</v>
      </c>
      <c r="B18" s="151"/>
      <c r="C18" s="152"/>
      <c r="D18" s="67" t="s">
        <v>89</v>
      </c>
      <c r="E18" s="8"/>
      <c r="F18" s="9"/>
      <c r="G18" s="80">
        <v>367</v>
      </c>
      <c r="H18" s="80">
        <v>367</v>
      </c>
      <c r="I18" s="81">
        <v>367</v>
      </c>
    </row>
    <row r="19" spans="1:9" x14ac:dyDescent="0.25">
      <c r="A19" s="153">
        <v>3</v>
      </c>
      <c r="B19" s="154"/>
      <c r="C19" s="155"/>
      <c r="D19" s="67" t="s">
        <v>10</v>
      </c>
      <c r="E19" s="8"/>
      <c r="F19" s="9"/>
      <c r="G19" s="9">
        <v>367</v>
      </c>
      <c r="H19" s="9">
        <v>367</v>
      </c>
      <c r="I19" s="10">
        <v>367</v>
      </c>
    </row>
    <row r="20" spans="1:9" x14ac:dyDescent="0.25">
      <c r="A20" s="156">
        <v>32</v>
      </c>
      <c r="B20" s="157"/>
      <c r="C20" s="158"/>
      <c r="D20" s="67" t="s">
        <v>27</v>
      </c>
      <c r="E20" s="8"/>
      <c r="F20" s="9">
        <v>291</v>
      </c>
      <c r="G20" s="9">
        <v>367</v>
      </c>
      <c r="H20" s="9">
        <v>367</v>
      </c>
      <c r="I20" s="10">
        <v>367</v>
      </c>
    </row>
    <row r="21" spans="1:9" ht="15" customHeight="1" x14ac:dyDescent="0.25">
      <c r="A21" s="150" t="s">
        <v>83</v>
      </c>
      <c r="B21" s="151"/>
      <c r="C21" s="152"/>
      <c r="D21" s="67" t="s">
        <v>84</v>
      </c>
      <c r="E21" s="8"/>
      <c r="F21" s="9"/>
      <c r="G21" s="80">
        <v>2818</v>
      </c>
      <c r="H21" s="80">
        <v>2818</v>
      </c>
      <c r="I21" s="81">
        <v>2818</v>
      </c>
    </row>
    <row r="22" spans="1:9" ht="15" customHeight="1" x14ac:dyDescent="0.25">
      <c r="A22" s="156">
        <v>32</v>
      </c>
      <c r="B22" s="157"/>
      <c r="C22" s="158"/>
      <c r="D22" s="67" t="s">
        <v>27</v>
      </c>
      <c r="E22" s="8"/>
      <c r="F22" s="9">
        <v>2232</v>
      </c>
      <c r="G22" s="9">
        <v>2818</v>
      </c>
      <c r="H22" s="9">
        <v>2818</v>
      </c>
      <c r="I22" s="10">
        <v>2818</v>
      </c>
    </row>
    <row r="23" spans="1:9" ht="15" customHeight="1" x14ac:dyDescent="0.25">
      <c r="A23" s="71"/>
      <c r="B23" s="72"/>
      <c r="C23" s="73"/>
      <c r="D23" s="67"/>
      <c r="E23" s="8"/>
      <c r="F23" s="9"/>
      <c r="G23" s="9"/>
      <c r="H23" s="9"/>
      <c r="I23" s="10"/>
    </row>
    <row r="24" spans="1:9" ht="25.5" x14ac:dyDescent="0.25">
      <c r="A24" s="159" t="s">
        <v>90</v>
      </c>
      <c r="B24" s="160"/>
      <c r="C24" s="161"/>
      <c r="D24" s="96" t="s">
        <v>91</v>
      </c>
      <c r="E24" s="97">
        <f>+SUM(E25+E38+E42+E48)</f>
        <v>1207805</v>
      </c>
      <c r="F24" s="97">
        <f>+SUM(F25+F38+F42+F48)</f>
        <v>1561860</v>
      </c>
      <c r="G24" s="97">
        <f>+SUM(G25+G38+G42+G48)</f>
        <v>1576710</v>
      </c>
      <c r="H24" s="97">
        <f>+SUM(H25+H38+H42+H48)</f>
        <v>1576710</v>
      </c>
      <c r="I24" s="97">
        <f>+SUM(I25+I38+I42+I48)</f>
        <v>1576710</v>
      </c>
    </row>
    <row r="25" spans="1:9" ht="30.75" customHeight="1" x14ac:dyDescent="0.25">
      <c r="A25" s="147" t="s">
        <v>92</v>
      </c>
      <c r="B25" s="148"/>
      <c r="C25" s="149"/>
      <c r="D25" s="89" t="s">
        <v>93</v>
      </c>
      <c r="E25" s="90">
        <f>+SUM(E26+E30)</f>
        <v>1205564</v>
      </c>
      <c r="F25" s="90">
        <f>+SUM(F26+F30)</f>
        <v>1529160</v>
      </c>
      <c r="G25" s="90">
        <f>+SUM(G26+G30)</f>
        <v>1541210</v>
      </c>
      <c r="H25" s="90">
        <f>+SUM(H26+H30)</f>
        <v>1541210</v>
      </c>
      <c r="I25" s="90">
        <f>+SUM(I26+I30)</f>
        <v>1541210</v>
      </c>
    </row>
    <row r="26" spans="1:9" ht="15" customHeight="1" x14ac:dyDescent="0.25">
      <c r="A26" s="150" t="s">
        <v>94</v>
      </c>
      <c r="B26" s="151"/>
      <c r="C26" s="152"/>
      <c r="D26" s="39" t="s">
        <v>95</v>
      </c>
      <c r="E26" s="8">
        <v>68000</v>
      </c>
      <c r="F26" s="65">
        <v>84410</v>
      </c>
      <c r="G26" s="8">
        <v>84410</v>
      </c>
      <c r="H26" s="8">
        <v>84410</v>
      </c>
      <c r="I26" s="8">
        <v>84410</v>
      </c>
    </row>
    <row r="27" spans="1:9" x14ac:dyDescent="0.25">
      <c r="A27" s="153">
        <v>3</v>
      </c>
      <c r="B27" s="154"/>
      <c r="C27" s="155"/>
      <c r="D27" s="29" t="s">
        <v>10</v>
      </c>
      <c r="E27" s="8">
        <f>+SUM(E28:E29)</f>
        <v>68000</v>
      </c>
      <c r="F27" s="8">
        <f>+SUM(F28:F29)</f>
        <v>84410</v>
      </c>
      <c r="G27" s="8">
        <f>+SUM(G28:G29)</f>
        <v>84410</v>
      </c>
      <c r="H27" s="8">
        <f>+SUM(H28:H29)</f>
        <v>84410</v>
      </c>
      <c r="I27" s="8">
        <f>+SUM(I28:I29)</f>
        <v>84410</v>
      </c>
    </row>
    <row r="28" spans="1:9" x14ac:dyDescent="0.25">
      <c r="A28" s="156">
        <v>32</v>
      </c>
      <c r="B28" s="157"/>
      <c r="C28" s="158"/>
      <c r="D28" s="29" t="s">
        <v>27</v>
      </c>
      <c r="E28" s="8">
        <v>66887</v>
      </c>
      <c r="F28" s="9">
        <v>82910</v>
      </c>
      <c r="G28" s="9">
        <v>82910</v>
      </c>
      <c r="H28" s="9">
        <v>82910</v>
      </c>
      <c r="I28" s="10">
        <v>82910</v>
      </c>
    </row>
    <row r="29" spans="1:9" x14ac:dyDescent="0.25">
      <c r="A29" s="68">
        <v>34</v>
      </c>
      <c r="B29" s="69"/>
      <c r="C29" s="70"/>
      <c r="D29" s="67" t="s">
        <v>73</v>
      </c>
      <c r="E29" s="8">
        <v>1113</v>
      </c>
      <c r="F29" s="9">
        <v>1500</v>
      </c>
      <c r="G29" s="9">
        <v>1500</v>
      </c>
      <c r="H29" s="9">
        <v>1500</v>
      </c>
      <c r="I29" s="10">
        <v>1500</v>
      </c>
    </row>
    <row r="30" spans="1:9" ht="15" customHeight="1" x14ac:dyDescent="0.25">
      <c r="A30" s="150" t="s">
        <v>96</v>
      </c>
      <c r="B30" s="151"/>
      <c r="C30" s="152"/>
      <c r="D30" s="67" t="s">
        <v>97</v>
      </c>
      <c r="E30" s="65">
        <f>+SUM(E31+E35)</f>
        <v>1137564</v>
      </c>
      <c r="F30" s="65">
        <f>+SUM(F31+F35)</f>
        <v>1444750</v>
      </c>
      <c r="G30" s="65">
        <f>+SUM(G31+G35)</f>
        <v>1456800</v>
      </c>
      <c r="H30" s="65">
        <f>+SUM(H31+H35)</f>
        <v>1456800</v>
      </c>
      <c r="I30" s="65">
        <f>+SUM(I31+I35)</f>
        <v>1456800</v>
      </c>
    </row>
    <row r="31" spans="1:9" x14ac:dyDescent="0.25">
      <c r="A31" s="153">
        <v>3</v>
      </c>
      <c r="B31" s="154"/>
      <c r="C31" s="155"/>
      <c r="D31" s="67" t="s">
        <v>10</v>
      </c>
      <c r="E31" s="8">
        <f>+SUM(E32+E33+E34)</f>
        <v>1136966</v>
      </c>
      <c r="F31" s="8">
        <f>+SUM(F32:F34)</f>
        <v>1444750</v>
      </c>
      <c r="G31" s="8">
        <f>+SUM(G32:G34)</f>
        <v>1456300</v>
      </c>
      <c r="H31" s="8">
        <v>1456300</v>
      </c>
      <c r="I31" s="8">
        <f>+SUM(I32:I34)</f>
        <v>1456300</v>
      </c>
    </row>
    <row r="32" spans="1:9" x14ac:dyDescent="0.25">
      <c r="A32" s="156">
        <v>31</v>
      </c>
      <c r="B32" s="157"/>
      <c r="C32" s="158"/>
      <c r="D32" s="67" t="s">
        <v>11</v>
      </c>
      <c r="E32" s="8">
        <v>1136357</v>
      </c>
      <c r="F32" s="9">
        <v>1439000</v>
      </c>
      <c r="G32" s="9">
        <v>1451000</v>
      </c>
      <c r="H32" s="9">
        <v>1451000</v>
      </c>
      <c r="I32" s="10">
        <v>1451000</v>
      </c>
    </row>
    <row r="33" spans="1:9" x14ac:dyDescent="0.25">
      <c r="A33" s="156">
        <v>32</v>
      </c>
      <c r="B33" s="157"/>
      <c r="C33" s="158"/>
      <c r="D33" s="67" t="s">
        <v>27</v>
      </c>
      <c r="E33" s="8">
        <v>609</v>
      </c>
      <c r="F33" s="9">
        <v>5200</v>
      </c>
      <c r="G33" s="9">
        <v>5200</v>
      </c>
      <c r="H33" s="9">
        <v>5200</v>
      </c>
      <c r="I33" s="10">
        <v>5200</v>
      </c>
    </row>
    <row r="34" spans="1:9" x14ac:dyDescent="0.25">
      <c r="A34" s="68">
        <v>34</v>
      </c>
      <c r="B34" s="69"/>
      <c r="C34" s="70"/>
      <c r="D34" s="67" t="s">
        <v>73</v>
      </c>
      <c r="E34" s="8">
        <v>0</v>
      </c>
      <c r="F34" s="9">
        <v>550</v>
      </c>
      <c r="G34" s="9">
        <v>100</v>
      </c>
      <c r="H34" s="9">
        <v>100</v>
      </c>
      <c r="I34" s="10">
        <v>100</v>
      </c>
    </row>
    <row r="35" spans="1:9" x14ac:dyDescent="0.25">
      <c r="A35" s="153">
        <v>4</v>
      </c>
      <c r="B35" s="154"/>
      <c r="C35" s="155"/>
      <c r="D35" s="67"/>
      <c r="E35" s="65">
        <v>598</v>
      </c>
      <c r="F35" s="80">
        <v>0</v>
      </c>
      <c r="G35" s="80">
        <v>500</v>
      </c>
      <c r="H35" s="80">
        <v>500</v>
      </c>
      <c r="I35" s="81">
        <v>500</v>
      </c>
    </row>
    <row r="36" spans="1:9" ht="25.5" x14ac:dyDescent="0.25">
      <c r="A36" s="68">
        <v>42</v>
      </c>
      <c r="B36" s="69"/>
      <c r="C36" s="70"/>
      <c r="D36" s="67" t="s">
        <v>36</v>
      </c>
      <c r="E36" s="8">
        <v>598</v>
      </c>
      <c r="F36" s="9">
        <v>0</v>
      </c>
      <c r="G36" s="9">
        <v>500</v>
      </c>
      <c r="H36" s="9">
        <v>500</v>
      </c>
      <c r="I36" s="10">
        <v>500</v>
      </c>
    </row>
    <row r="37" spans="1:9" x14ac:dyDescent="0.25">
      <c r="A37" s="68"/>
      <c r="B37" s="69"/>
      <c r="C37" s="70"/>
      <c r="D37" s="67"/>
      <c r="E37" s="8"/>
      <c r="F37" s="9"/>
      <c r="G37" s="9"/>
      <c r="H37" s="9"/>
      <c r="I37" s="10"/>
    </row>
    <row r="38" spans="1:9" ht="25.5" x14ac:dyDescent="0.25">
      <c r="A38" s="147" t="s">
        <v>98</v>
      </c>
      <c r="B38" s="148"/>
      <c r="C38" s="149"/>
      <c r="D38" s="89" t="s">
        <v>99</v>
      </c>
      <c r="E38" s="90">
        <v>0</v>
      </c>
      <c r="F38" s="91">
        <v>20700</v>
      </c>
      <c r="G38" s="91">
        <v>17000</v>
      </c>
      <c r="H38" s="91">
        <v>17000</v>
      </c>
      <c r="I38" s="92">
        <v>17000</v>
      </c>
    </row>
    <row r="39" spans="1:9" x14ac:dyDescent="0.25">
      <c r="A39" s="150" t="s">
        <v>94</v>
      </c>
      <c r="B39" s="151"/>
      <c r="C39" s="152"/>
      <c r="D39" s="73" t="s">
        <v>95</v>
      </c>
      <c r="E39" s="8">
        <v>0</v>
      </c>
      <c r="F39" s="80">
        <v>20700</v>
      </c>
      <c r="G39" s="9">
        <v>17000</v>
      </c>
      <c r="H39" s="9">
        <v>17000</v>
      </c>
      <c r="I39" s="10">
        <v>17000</v>
      </c>
    </row>
    <row r="40" spans="1:9" x14ac:dyDescent="0.25">
      <c r="A40" s="156">
        <v>32</v>
      </c>
      <c r="B40" s="157"/>
      <c r="C40" s="158"/>
      <c r="D40" s="67" t="s">
        <v>27</v>
      </c>
      <c r="E40" s="8">
        <v>0</v>
      </c>
      <c r="F40" s="9">
        <v>20700</v>
      </c>
      <c r="G40" s="9">
        <v>17000</v>
      </c>
      <c r="H40" s="9">
        <v>17000</v>
      </c>
      <c r="I40" s="10">
        <v>17000</v>
      </c>
    </row>
    <row r="41" spans="1:9" x14ac:dyDescent="0.25">
      <c r="A41" s="68"/>
      <c r="B41" s="69"/>
      <c r="C41" s="70"/>
      <c r="D41" s="67"/>
      <c r="E41" s="8"/>
      <c r="F41" s="9"/>
      <c r="G41" s="9"/>
      <c r="H41" s="9"/>
      <c r="I41" s="10"/>
    </row>
    <row r="42" spans="1:9" ht="25.5" x14ac:dyDescent="0.25">
      <c r="A42" s="147" t="s">
        <v>100</v>
      </c>
      <c r="B42" s="148"/>
      <c r="C42" s="149"/>
      <c r="D42" s="89" t="s">
        <v>101</v>
      </c>
      <c r="E42" s="90">
        <v>0</v>
      </c>
      <c r="F42" s="91">
        <v>12000</v>
      </c>
      <c r="G42" s="91">
        <v>18500</v>
      </c>
      <c r="H42" s="91">
        <v>18500</v>
      </c>
      <c r="I42" s="92">
        <v>18500</v>
      </c>
    </row>
    <row r="43" spans="1:9" x14ac:dyDescent="0.25">
      <c r="A43" s="150" t="s">
        <v>94</v>
      </c>
      <c r="B43" s="151"/>
      <c r="C43" s="152"/>
      <c r="D43" s="73" t="s">
        <v>95</v>
      </c>
      <c r="E43" s="8">
        <v>0</v>
      </c>
      <c r="F43" s="80">
        <v>12000</v>
      </c>
      <c r="G43" s="9">
        <v>18500</v>
      </c>
      <c r="H43" s="9">
        <v>18500</v>
      </c>
      <c r="I43" s="10">
        <v>18500</v>
      </c>
    </row>
    <row r="44" spans="1:9" x14ac:dyDescent="0.25">
      <c r="A44" s="153">
        <v>4</v>
      </c>
      <c r="B44" s="154"/>
      <c r="C44" s="155"/>
      <c r="D44" s="67"/>
      <c r="E44" s="8">
        <f>+SUM(E45:E46)</f>
        <v>0</v>
      </c>
      <c r="F44" s="8">
        <f>+SUM(F45:F46)</f>
        <v>12000</v>
      </c>
      <c r="G44" s="8">
        <f>+SUM(G45:G46)</f>
        <v>18500</v>
      </c>
      <c r="H44" s="8">
        <f>+SUM(H45:H46)</f>
        <v>18500</v>
      </c>
      <c r="I44" s="8">
        <f>+SUM(I45:I46)</f>
        <v>18500</v>
      </c>
    </row>
    <row r="45" spans="1:9" ht="25.5" x14ac:dyDescent="0.25">
      <c r="A45" s="68">
        <v>42</v>
      </c>
      <c r="B45" s="69"/>
      <c r="C45" s="70"/>
      <c r="D45" s="67" t="s">
        <v>36</v>
      </c>
      <c r="E45" s="8">
        <v>0</v>
      </c>
      <c r="F45" s="9">
        <v>12000</v>
      </c>
      <c r="G45" s="9">
        <v>9500</v>
      </c>
      <c r="H45" s="9">
        <v>9500</v>
      </c>
      <c r="I45" s="10">
        <v>9500</v>
      </c>
    </row>
    <row r="46" spans="1:9" ht="25.5" x14ac:dyDescent="0.25">
      <c r="A46" s="68">
        <v>45</v>
      </c>
      <c r="B46" s="69"/>
      <c r="C46" s="70"/>
      <c r="D46" s="67" t="s">
        <v>122</v>
      </c>
      <c r="E46" s="8">
        <v>0</v>
      </c>
      <c r="F46" s="9">
        <v>0</v>
      </c>
      <c r="G46" s="9">
        <v>9000</v>
      </c>
      <c r="H46" s="9">
        <v>9000</v>
      </c>
      <c r="I46" s="10">
        <v>9000</v>
      </c>
    </row>
    <row r="47" spans="1:9" x14ac:dyDescent="0.25">
      <c r="A47" s="68"/>
      <c r="B47" s="69"/>
      <c r="C47" s="70"/>
      <c r="D47" s="67"/>
      <c r="E47" s="8"/>
      <c r="F47" s="9"/>
      <c r="G47" s="9"/>
      <c r="H47" s="9"/>
      <c r="I47" s="10"/>
    </row>
    <row r="48" spans="1:9" ht="25.5" x14ac:dyDescent="0.25">
      <c r="A48" s="147" t="s">
        <v>102</v>
      </c>
      <c r="B48" s="148"/>
      <c r="C48" s="149"/>
      <c r="D48" s="89" t="s">
        <v>103</v>
      </c>
      <c r="E48" s="90">
        <f>+SUM(E49+E52+E54)</f>
        <v>2241</v>
      </c>
      <c r="F48" s="90">
        <f>+SUM(F49+F52)</f>
        <v>0</v>
      </c>
      <c r="G48" s="91">
        <v>0</v>
      </c>
      <c r="H48" s="91">
        <v>0</v>
      </c>
      <c r="I48" s="92">
        <v>0</v>
      </c>
    </row>
    <row r="49" spans="1:9" ht="15" customHeight="1" x14ac:dyDescent="0.25">
      <c r="A49" s="150" t="s">
        <v>88</v>
      </c>
      <c r="B49" s="151"/>
      <c r="C49" s="152"/>
      <c r="D49" s="67" t="s">
        <v>89</v>
      </c>
      <c r="E49" s="65">
        <v>239</v>
      </c>
      <c r="F49" s="80">
        <v>0</v>
      </c>
      <c r="G49" s="9">
        <v>0</v>
      </c>
      <c r="H49" s="9">
        <v>0</v>
      </c>
      <c r="I49" s="10">
        <v>0</v>
      </c>
    </row>
    <row r="50" spans="1:9" x14ac:dyDescent="0.25">
      <c r="A50" s="153">
        <v>3</v>
      </c>
      <c r="B50" s="154"/>
      <c r="C50" s="155"/>
      <c r="D50" s="67" t="s">
        <v>10</v>
      </c>
      <c r="E50" s="8">
        <v>239</v>
      </c>
      <c r="F50" s="9">
        <v>0</v>
      </c>
      <c r="G50" s="9"/>
      <c r="H50" s="9"/>
      <c r="I50" s="10"/>
    </row>
    <row r="51" spans="1:9" x14ac:dyDescent="0.25">
      <c r="A51" s="156">
        <v>32</v>
      </c>
      <c r="B51" s="157"/>
      <c r="C51" s="158"/>
      <c r="D51" s="67" t="s">
        <v>27</v>
      </c>
      <c r="E51" s="8">
        <v>239</v>
      </c>
      <c r="F51" s="9">
        <v>0</v>
      </c>
      <c r="G51" s="9"/>
      <c r="H51" s="9"/>
      <c r="I51" s="10"/>
    </row>
    <row r="52" spans="1:9" ht="15" customHeight="1" x14ac:dyDescent="0.25">
      <c r="A52" s="150" t="s">
        <v>83</v>
      </c>
      <c r="B52" s="151"/>
      <c r="C52" s="152"/>
      <c r="D52" s="67" t="s">
        <v>84</v>
      </c>
      <c r="E52" s="65">
        <v>2000</v>
      </c>
      <c r="F52" s="80">
        <v>0</v>
      </c>
      <c r="G52" s="9">
        <v>0</v>
      </c>
      <c r="H52" s="9">
        <v>0</v>
      </c>
      <c r="I52" s="10">
        <v>0</v>
      </c>
    </row>
    <row r="53" spans="1:9" x14ac:dyDescent="0.25">
      <c r="A53" s="156">
        <v>32</v>
      </c>
      <c r="B53" s="157"/>
      <c r="C53" s="158"/>
      <c r="D53" s="67" t="s">
        <v>27</v>
      </c>
      <c r="E53" s="8">
        <v>2000</v>
      </c>
      <c r="F53" s="9">
        <v>0</v>
      </c>
      <c r="G53" s="9"/>
      <c r="H53" s="9"/>
      <c r="I53" s="10"/>
    </row>
    <row r="54" spans="1:9" x14ac:dyDescent="0.25">
      <c r="A54" s="150" t="s">
        <v>81</v>
      </c>
      <c r="B54" s="151"/>
      <c r="C54" s="152"/>
      <c r="D54" s="101" t="s">
        <v>82</v>
      </c>
      <c r="E54" s="65">
        <v>2</v>
      </c>
      <c r="F54" s="9"/>
      <c r="G54" s="9"/>
      <c r="H54" s="9"/>
      <c r="I54" s="10"/>
    </row>
    <row r="55" spans="1:9" x14ac:dyDescent="0.25">
      <c r="A55" s="102">
        <v>32</v>
      </c>
      <c r="B55" s="103"/>
      <c r="C55" s="104"/>
      <c r="D55" s="101" t="s">
        <v>27</v>
      </c>
      <c r="E55" s="8">
        <v>2</v>
      </c>
      <c r="F55" s="9"/>
      <c r="G55" s="9"/>
      <c r="H55" s="9"/>
      <c r="I55" s="10"/>
    </row>
    <row r="56" spans="1:9" x14ac:dyDescent="0.25">
      <c r="A56" s="102"/>
      <c r="B56" s="103"/>
      <c r="C56" s="104"/>
      <c r="D56" s="101"/>
      <c r="E56" s="8"/>
      <c r="F56" s="9"/>
      <c r="G56" s="9"/>
      <c r="H56" s="9"/>
      <c r="I56" s="10"/>
    </row>
    <row r="57" spans="1:9" x14ac:dyDescent="0.25">
      <c r="A57" s="77"/>
      <c r="B57" s="78"/>
      <c r="C57" s="79"/>
      <c r="D57" s="76"/>
      <c r="E57" s="8"/>
      <c r="F57" s="9"/>
      <c r="G57" s="9"/>
      <c r="H57" s="9"/>
      <c r="I57" s="10"/>
    </row>
    <row r="58" spans="1:9" ht="38.25" x14ac:dyDescent="0.25">
      <c r="A58" s="159" t="s">
        <v>104</v>
      </c>
      <c r="B58" s="160"/>
      <c r="C58" s="161"/>
      <c r="D58" s="96" t="s">
        <v>105</v>
      </c>
      <c r="E58" s="97">
        <f>+SUM(E59+E64+E84+E89+E94+E115)</f>
        <v>181066</v>
      </c>
      <c r="F58" s="97">
        <f>+SUM(F59+F64+F84+F89+F94+F115)</f>
        <v>126633</v>
      </c>
      <c r="G58" s="97">
        <f>+SUM(G59+G64+G84+G89+G94+G115)</f>
        <v>111233</v>
      </c>
      <c r="H58" s="97">
        <f>+SUM(H59+H64+H84+H89+H94+H115)</f>
        <v>130233</v>
      </c>
      <c r="I58" s="97">
        <f>+SUM(I59+I64+I84+I89+I94+I115)</f>
        <v>130233</v>
      </c>
    </row>
    <row r="59" spans="1:9" ht="25.5" x14ac:dyDescent="0.25">
      <c r="A59" s="147" t="s">
        <v>106</v>
      </c>
      <c r="B59" s="148"/>
      <c r="C59" s="149"/>
      <c r="D59" s="89" t="s">
        <v>107</v>
      </c>
      <c r="E59" s="90">
        <v>2509</v>
      </c>
      <c r="F59" s="91">
        <v>1000</v>
      </c>
      <c r="G59" s="91">
        <v>1000</v>
      </c>
      <c r="H59" s="91">
        <v>0</v>
      </c>
      <c r="I59" s="92">
        <v>0</v>
      </c>
    </row>
    <row r="60" spans="1:9" x14ac:dyDescent="0.25">
      <c r="A60" s="150" t="s">
        <v>81</v>
      </c>
      <c r="B60" s="151"/>
      <c r="C60" s="152"/>
      <c r="D60" s="67" t="s">
        <v>82</v>
      </c>
      <c r="E60" s="8">
        <v>2509</v>
      </c>
      <c r="F60" s="9">
        <v>1000</v>
      </c>
      <c r="G60" s="9">
        <v>1000</v>
      </c>
      <c r="H60" s="9"/>
      <c r="I60" s="10"/>
    </row>
    <row r="61" spans="1:9" x14ac:dyDescent="0.25">
      <c r="A61" s="153">
        <v>3</v>
      </c>
      <c r="B61" s="154"/>
      <c r="C61" s="155"/>
      <c r="D61" s="76" t="s">
        <v>10</v>
      </c>
      <c r="E61" s="8">
        <v>2509</v>
      </c>
      <c r="F61" s="9">
        <v>1000</v>
      </c>
      <c r="G61" s="9">
        <v>1000</v>
      </c>
      <c r="H61" s="9">
        <v>0</v>
      </c>
      <c r="I61" s="10">
        <v>0</v>
      </c>
    </row>
    <row r="62" spans="1:9" x14ac:dyDescent="0.25">
      <c r="A62" s="156">
        <v>32</v>
      </c>
      <c r="B62" s="157"/>
      <c r="C62" s="158"/>
      <c r="D62" s="76" t="s">
        <v>27</v>
      </c>
      <c r="E62" s="8">
        <v>2509</v>
      </c>
      <c r="F62" s="9">
        <v>1000</v>
      </c>
      <c r="G62" s="9">
        <v>1000</v>
      </c>
      <c r="H62" s="9">
        <v>0</v>
      </c>
      <c r="I62" s="10">
        <v>0</v>
      </c>
    </row>
    <row r="63" spans="1:9" x14ac:dyDescent="0.25">
      <c r="A63" s="156"/>
      <c r="B63" s="157"/>
      <c r="C63" s="158"/>
      <c r="D63" s="76"/>
      <c r="E63" s="8"/>
      <c r="F63" s="9"/>
      <c r="G63" s="9"/>
      <c r="H63" s="9"/>
      <c r="I63" s="10"/>
    </row>
    <row r="64" spans="1:9" ht="25.5" customHeight="1" x14ac:dyDescent="0.25">
      <c r="A64" s="147" t="s">
        <v>108</v>
      </c>
      <c r="B64" s="148"/>
      <c r="C64" s="149"/>
      <c r="D64" s="89" t="s">
        <v>109</v>
      </c>
      <c r="E64" s="90">
        <f>+SUM(E65+E68+E75)</f>
        <v>99069</v>
      </c>
      <c r="F64" s="90">
        <f>+SUM(F65+F68+F75)</f>
        <v>40600</v>
      </c>
      <c r="G64" s="90">
        <f t="shared" ref="G64:I64" si="0">+SUM(G65+G68+G75)</f>
        <v>10000</v>
      </c>
      <c r="H64" s="90">
        <f t="shared" si="0"/>
        <v>30000</v>
      </c>
      <c r="I64" s="90">
        <f t="shared" si="0"/>
        <v>30000</v>
      </c>
    </row>
    <row r="65" spans="1:9" x14ac:dyDescent="0.25">
      <c r="A65" s="150" t="s">
        <v>81</v>
      </c>
      <c r="B65" s="151"/>
      <c r="C65" s="152"/>
      <c r="D65" s="76" t="s">
        <v>82</v>
      </c>
      <c r="E65" s="65">
        <v>423</v>
      </c>
      <c r="F65" s="80">
        <v>0</v>
      </c>
      <c r="G65" s="80">
        <v>0</v>
      </c>
      <c r="H65" s="80">
        <v>0</v>
      </c>
      <c r="I65" s="81">
        <v>0</v>
      </c>
    </row>
    <row r="66" spans="1:9" x14ac:dyDescent="0.25">
      <c r="A66" s="153">
        <v>3</v>
      </c>
      <c r="B66" s="154"/>
      <c r="C66" s="155"/>
      <c r="D66" s="76" t="s">
        <v>10</v>
      </c>
      <c r="E66" s="8">
        <v>423</v>
      </c>
      <c r="F66" s="9">
        <v>0</v>
      </c>
      <c r="G66" s="9">
        <v>0</v>
      </c>
      <c r="H66" s="9">
        <v>0</v>
      </c>
      <c r="I66" s="10">
        <v>0</v>
      </c>
    </row>
    <row r="67" spans="1:9" x14ac:dyDescent="0.25">
      <c r="A67" s="156">
        <v>32</v>
      </c>
      <c r="B67" s="157"/>
      <c r="C67" s="158"/>
      <c r="D67" s="76" t="s">
        <v>27</v>
      </c>
      <c r="E67" s="8">
        <v>423</v>
      </c>
      <c r="F67" s="9">
        <v>0</v>
      </c>
      <c r="G67" s="9">
        <v>0</v>
      </c>
      <c r="H67" s="9">
        <v>0</v>
      </c>
      <c r="I67" s="10">
        <v>0</v>
      </c>
    </row>
    <row r="68" spans="1:9" x14ac:dyDescent="0.25">
      <c r="A68" s="150" t="s">
        <v>110</v>
      </c>
      <c r="B68" s="151"/>
      <c r="C68" s="152"/>
      <c r="D68" s="76" t="s">
        <v>111</v>
      </c>
      <c r="E68" s="65">
        <f>+SUM(E69+E74)</f>
        <v>89599</v>
      </c>
      <c r="F68" s="65">
        <f>+SUM(F69+F74)</f>
        <v>40600</v>
      </c>
      <c r="G68" s="65">
        <f>+SUM(G69+G74)</f>
        <v>10000</v>
      </c>
      <c r="H68" s="65">
        <f>+SUM(H69+H74)</f>
        <v>30000</v>
      </c>
      <c r="I68" s="65">
        <f>+SUM(I69+I74)</f>
        <v>30000</v>
      </c>
    </row>
    <row r="69" spans="1:9" x14ac:dyDescent="0.25">
      <c r="A69" s="153">
        <v>3</v>
      </c>
      <c r="B69" s="154"/>
      <c r="C69" s="155"/>
      <c r="D69" s="76" t="s">
        <v>10</v>
      </c>
      <c r="E69" s="8">
        <f>+SUM(E70:E73)</f>
        <v>85229</v>
      </c>
      <c r="F69" s="8">
        <f>+SUM(F70:F73)</f>
        <v>35600</v>
      </c>
      <c r="G69" s="8">
        <f>+SUM(G70:G73)</f>
        <v>10000</v>
      </c>
      <c r="H69" s="8">
        <v>30000</v>
      </c>
      <c r="I69" s="8">
        <f>+SUM(I70:I73)</f>
        <v>30000</v>
      </c>
    </row>
    <row r="70" spans="1:9" x14ac:dyDescent="0.25">
      <c r="A70" s="156">
        <v>31</v>
      </c>
      <c r="B70" s="157"/>
      <c r="C70" s="158"/>
      <c r="D70" s="76" t="s">
        <v>11</v>
      </c>
      <c r="E70" s="8">
        <v>14673</v>
      </c>
      <c r="F70" s="9">
        <v>14000</v>
      </c>
      <c r="G70" s="9">
        <v>0</v>
      </c>
      <c r="H70" s="9">
        <v>0</v>
      </c>
      <c r="I70" s="10">
        <v>0</v>
      </c>
    </row>
    <row r="71" spans="1:9" x14ac:dyDescent="0.25">
      <c r="A71" s="77">
        <v>32</v>
      </c>
      <c r="B71" s="78"/>
      <c r="C71" s="79"/>
      <c r="D71" s="76" t="s">
        <v>27</v>
      </c>
      <c r="E71" s="8">
        <v>30556</v>
      </c>
      <c r="F71" s="9">
        <v>8200</v>
      </c>
      <c r="G71" s="9">
        <v>10000</v>
      </c>
      <c r="H71" s="9">
        <v>30000</v>
      </c>
      <c r="I71" s="10">
        <v>30000</v>
      </c>
    </row>
    <row r="72" spans="1:9" x14ac:dyDescent="0.25">
      <c r="A72" s="77">
        <v>34</v>
      </c>
      <c r="B72" s="78"/>
      <c r="C72" s="79"/>
      <c r="D72" s="76" t="s">
        <v>73</v>
      </c>
      <c r="E72" s="8">
        <v>0</v>
      </c>
      <c r="F72" s="9">
        <v>0</v>
      </c>
      <c r="G72" s="9">
        <v>0</v>
      </c>
      <c r="H72" s="9">
        <v>0</v>
      </c>
      <c r="I72" s="10">
        <v>0</v>
      </c>
    </row>
    <row r="73" spans="1:9" x14ac:dyDescent="0.25">
      <c r="A73" s="77">
        <v>38</v>
      </c>
      <c r="B73" s="78"/>
      <c r="C73" s="79"/>
      <c r="D73" s="76" t="s">
        <v>74</v>
      </c>
      <c r="E73" s="8">
        <v>40000</v>
      </c>
      <c r="F73" s="9">
        <v>13400</v>
      </c>
      <c r="G73" s="9">
        <v>0</v>
      </c>
      <c r="H73" s="9">
        <v>0</v>
      </c>
      <c r="I73" s="10">
        <v>0</v>
      </c>
    </row>
    <row r="74" spans="1:9" ht="25.5" x14ac:dyDescent="0.25">
      <c r="A74" s="77">
        <v>42</v>
      </c>
      <c r="B74" s="78"/>
      <c r="C74" s="79"/>
      <c r="D74" s="76" t="s">
        <v>36</v>
      </c>
      <c r="E74" s="8">
        <v>4370</v>
      </c>
      <c r="F74" s="9">
        <v>5000</v>
      </c>
      <c r="G74" s="9">
        <v>0</v>
      </c>
      <c r="H74" s="9">
        <v>0</v>
      </c>
      <c r="I74" s="10">
        <v>0</v>
      </c>
    </row>
    <row r="75" spans="1:9" ht="15" customHeight="1" x14ac:dyDescent="0.25">
      <c r="A75" s="150" t="s">
        <v>127</v>
      </c>
      <c r="B75" s="151"/>
      <c r="C75" s="152"/>
      <c r="D75" s="88" t="s">
        <v>111</v>
      </c>
      <c r="E75" s="65">
        <f>+SUM(E76+E81)</f>
        <v>9047</v>
      </c>
      <c r="F75" s="65">
        <f>+SUM(F76+F81)</f>
        <v>0</v>
      </c>
      <c r="G75" s="80"/>
      <c r="H75" s="80"/>
      <c r="I75" s="81"/>
    </row>
    <row r="76" spans="1:9" x14ac:dyDescent="0.25">
      <c r="A76" s="153">
        <v>3</v>
      </c>
      <c r="B76" s="154"/>
      <c r="C76" s="155"/>
      <c r="D76" s="88" t="s">
        <v>10</v>
      </c>
      <c r="E76" s="8">
        <f>+SUM(E77:E80)</f>
        <v>9047</v>
      </c>
      <c r="F76" s="8">
        <f>+SUM(F77:F80)</f>
        <v>0</v>
      </c>
      <c r="G76" s="9"/>
      <c r="H76" s="9"/>
      <c r="I76" s="10"/>
    </row>
    <row r="77" spans="1:9" x14ac:dyDescent="0.25">
      <c r="A77" s="156">
        <v>31</v>
      </c>
      <c r="B77" s="157"/>
      <c r="C77" s="158"/>
      <c r="D77" s="88" t="s">
        <v>11</v>
      </c>
      <c r="E77" s="8">
        <v>0</v>
      </c>
      <c r="F77" s="9">
        <v>0</v>
      </c>
      <c r="G77" s="9"/>
      <c r="H77" s="9"/>
      <c r="I77" s="10"/>
    </row>
    <row r="78" spans="1:9" x14ac:dyDescent="0.25">
      <c r="A78" s="82">
        <v>32</v>
      </c>
      <c r="B78" s="83"/>
      <c r="C78" s="84"/>
      <c r="D78" s="88" t="s">
        <v>27</v>
      </c>
      <c r="E78" s="8">
        <v>160</v>
      </c>
      <c r="F78" s="9">
        <v>0</v>
      </c>
      <c r="G78" s="9"/>
      <c r="H78" s="9"/>
      <c r="I78" s="10"/>
    </row>
    <row r="79" spans="1:9" x14ac:dyDescent="0.25">
      <c r="A79" s="82">
        <v>34</v>
      </c>
      <c r="B79" s="83"/>
      <c r="C79" s="84"/>
      <c r="D79" s="88" t="s">
        <v>73</v>
      </c>
      <c r="E79" s="8">
        <v>0</v>
      </c>
      <c r="F79" s="9">
        <v>0</v>
      </c>
      <c r="G79" s="9"/>
      <c r="H79" s="9"/>
      <c r="I79" s="10"/>
    </row>
    <row r="80" spans="1:9" x14ac:dyDescent="0.25">
      <c r="A80" s="82">
        <v>38</v>
      </c>
      <c r="B80" s="83"/>
      <c r="C80" s="84"/>
      <c r="D80" s="88" t="s">
        <v>74</v>
      </c>
      <c r="E80" s="8">
        <v>8887</v>
      </c>
      <c r="F80" s="9">
        <v>0</v>
      </c>
      <c r="G80" s="9"/>
      <c r="H80" s="9"/>
      <c r="I80" s="10"/>
    </row>
    <row r="81" spans="1:9" ht="25.5" x14ac:dyDescent="0.25">
      <c r="A81" s="82">
        <v>42</v>
      </c>
      <c r="B81" s="83"/>
      <c r="C81" s="84"/>
      <c r="D81" s="88" t="s">
        <v>36</v>
      </c>
      <c r="E81" s="8"/>
      <c r="F81" s="9"/>
      <c r="G81" s="9"/>
      <c r="H81" s="9"/>
      <c r="I81" s="10"/>
    </row>
    <row r="82" spans="1:9" x14ac:dyDescent="0.25">
      <c r="A82" s="82"/>
      <c r="B82" s="83"/>
      <c r="C82" s="84"/>
      <c r="D82" s="88"/>
      <c r="E82" s="8"/>
      <c r="F82" s="9"/>
      <c r="G82" s="9"/>
      <c r="H82" s="9"/>
      <c r="I82" s="10"/>
    </row>
    <row r="83" spans="1:9" x14ac:dyDescent="0.25">
      <c r="A83" s="77"/>
      <c r="B83" s="78"/>
      <c r="C83" s="79"/>
      <c r="D83" s="76"/>
      <c r="E83" s="8"/>
      <c r="F83" s="9"/>
      <c r="G83" s="9"/>
      <c r="H83" s="9"/>
      <c r="I83" s="10"/>
    </row>
    <row r="84" spans="1:9" ht="38.25" x14ac:dyDescent="0.25">
      <c r="A84" s="147" t="s">
        <v>112</v>
      </c>
      <c r="B84" s="148"/>
      <c r="C84" s="149"/>
      <c r="D84" s="89" t="s">
        <v>113</v>
      </c>
      <c r="E84" s="90">
        <v>1789</v>
      </c>
      <c r="F84" s="91">
        <v>0</v>
      </c>
      <c r="G84" s="91">
        <v>0</v>
      </c>
      <c r="H84" s="91">
        <v>0</v>
      </c>
      <c r="I84" s="92">
        <v>0</v>
      </c>
    </row>
    <row r="85" spans="1:9" ht="15" customHeight="1" x14ac:dyDescent="0.25">
      <c r="A85" s="150" t="s">
        <v>96</v>
      </c>
      <c r="B85" s="151"/>
      <c r="C85" s="152"/>
      <c r="D85" s="39" t="s">
        <v>89</v>
      </c>
      <c r="E85" s="65">
        <v>1789</v>
      </c>
      <c r="F85" s="80">
        <v>0</v>
      </c>
      <c r="G85" s="80">
        <v>0</v>
      </c>
      <c r="H85" s="80">
        <v>0</v>
      </c>
      <c r="I85" s="81">
        <v>0</v>
      </c>
    </row>
    <row r="86" spans="1:9" x14ac:dyDescent="0.25">
      <c r="A86" s="153">
        <v>3</v>
      </c>
      <c r="B86" s="154"/>
      <c r="C86" s="155"/>
      <c r="D86" s="76" t="s">
        <v>10</v>
      </c>
      <c r="E86" s="8">
        <v>1789</v>
      </c>
      <c r="F86" s="9">
        <v>0</v>
      </c>
      <c r="G86" s="9">
        <v>0</v>
      </c>
      <c r="H86" s="9">
        <v>0</v>
      </c>
      <c r="I86" s="10">
        <v>0</v>
      </c>
    </row>
    <row r="87" spans="1:9" x14ac:dyDescent="0.25">
      <c r="A87" s="156">
        <v>32</v>
      </c>
      <c r="B87" s="157"/>
      <c r="C87" s="158"/>
      <c r="D87" s="76" t="s">
        <v>27</v>
      </c>
      <c r="E87" s="8">
        <v>1789</v>
      </c>
      <c r="F87" s="9">
        <v>0</v>
      </c>
      <c r="G87" s="9">
        <v>0</v>
      </c>
      <c r="H87" s="9">
        <v>0</v>
      </c>
      <c r="I87" s="10">
        <v>0</v>
      </c>
    </row>
    <row r="88" spans="1:9" x14ac:dyDescent="0.25">
      <c r="A88" s="74"/>
      <c r="B88" s="75"/>
      <c r="C88" s="76"/>
      <c r="D88" s="76"/>
      <c r="E88" s="8"/>
      <c r="F88" s="9"/>
      <c r="G88" s="9"/>
      <c r="H88" s="9"/>
      <c r="I88" s="10"/>
    </row>
    <row r="89" spans="1:9" ht="38.25" customHeight="1" x14ac:dyDescent="0.25">
      <c r="A89" s="147" t="s">
        <v>114</v>
      </c>
      <c r="B89" s="148"/>
      <c r="C89" s="149"/>
      <c r="D89" s="89" t="s">
        <v>115</v>
      </c>
      <c r="E89" s="90">
        <v>0</v>
      </c>
      <c r="F89" s="91">
        <v>19000</v>
      </c>
      <c r="G89" s="91">
        <v>19200</v>
      </c>
      <c r="H89" s="91">
        <v>19200</v>
      </c>
      <c r="I89" s="92">
        <v>19200</v>
      </c>
    </row>
    <row r="90" spans="1:9" ht="25.5" x14ac:dyDescent="0.25">
      <c r="A90" s="150" t="s">
        <v>116</v>
      </c>
      <c r="B90" s="151"/>
      <c r="C90" s="152"/>
      <c r="D90" s="76" t="s">
        <v>117</v>
      </c>
      <c r="E90" s="8">
        <v>0</v>
      </c>
      <c r="F90" s="9">
        <v>19000</v>
      </c>
      <c r="G90" s="9">
        <v>19200</v>
      </c>
      <c r="H90" s="9">
        <v>19200</v>
      </c>
      <c r="I90" s="10">
        <v>19200</v>
      </c>
    </row>
    <row r="91" spans="1:9" x14ac:dyDescent="0.25">
      <c r="A91" s="153">
        <v>3</v>
      </c>
      <c r="B91" s="154"/>
      <c r="C91" s="155"/>
      <c r="D91" s="76" t="s">
        <v>10</v>
      </c>
      <c r="E91" s="8">
        <v>0</v>
      </c>
      <c r="F91" s="9">
        <v>19000</v>
      </c>
      <c r="G91" s="9">
        <v>19200</v>
      </c>
      <c r="H91" s="9">
        <v>19200</v>
      </c>
      <c r="I91" s="10">
        <v>19200</v>
      </c>
    </row>
    <row r="92" spans="1:9" x14ac:dyDescent="0.25">
      <c r="A92" s="156">
        <v>32</v>
      </c>
      <c r="B92" s="157"/>
      <c r="C92" s="158"/>
      <c r="D92" s="76" t="s">
        <v>27</v>
      </c>
      <c r="E92" s="8">
        <v>0</v>
      </c>
      <c r="F92" s="9">
        <v>19000</v>
      </c>
      <c r="G92" s="9">
        <v>19200</v>
      </c>
      <c r="H92" s="9">
        <v>19200</v>
      </c>
      <c r="I92" s="10">
        <v>19200</v>
      </c>
    </row>
    <row r="93" spans="1:9" x14ac:dyDescent="0.25">
      <c r="A93" s="77"/>
      <c r="B93" s="78"/>
      <c r="C93" s="79"/>
      <c r="D93" s="76"/>
      <c r="E93" s="8"/>
      <c r="F93" s="9"/>
      <c r="G93" s="9"/>
      <c r="H93" s="9"/>
      <c r="I93" s="10"/>
    </row>
    <row r="94" spans="1:9" ht="38.25" x14ac:dyDescent="0.25">
      <c r="A94" s="147" t="s">
        <v>118</v>
      </c>
      <c r="B94" s="148"/>
      <c r="C94" s="149"/>
      <c r="D94" s="89" t="s">
        <v>119</v>
      </c>
      <c r="E94" s="90">
        <f>+SUM(E95+E103+E112)</f>
        <v>76758</v>
      </c>
      <c r="F94" s="90">
        <f t="shared" ref="F94:I94" si="1">+SUM(F95+F103+F112)</f>
        <v>65083</v>
      </c>
      <c r="G94" s="90">
        <f t="shared" si="1"/>
        <v>80083</v>
      </c>
      <c r="H94" s="90">
        <f t="shared" si="1"/>
        <v>80083</v>
      </c>
      <c r="I94" s="90">
        <f t="shared" si="1"/>
        <v>80083</v>
      </c>
    </row>
    <row r="95" spans="1:9" ht="25.5" x14ac:dyDescent="0.25">
      <c r="A95" s="150" t="s">
        <v>120</v>
      </c>
      <c r="B95" s="151"/>
      <c r="C95" s="152"/>
      <c r="D95" s="76" t="s">
        <v>121</v>
      </c>
      <c r="E95" s="65">
        <f>+SUM(E96+E100)</f>
        <v>55239</v>
      </c>
      <c r="F95" s="65">
        <f>+SUM(F96+F100)</f>
        <v>65003</v>
      </c>
      <c r="G95" s="65">
        <f>+SUM(G96+G100)</f>
        <v>80003</v>
      </c>
      <c r="H95" s="65">
        <f>+SUM(H96+H100)</f>
        <v>80003</v>
      </c>
      <c r="I95" s="65">
        <f>+SUM(I96+I100)</f>
        <v>80003</v>
      </c>
    </row>
    <row r="96" spans="1:9" x14ac:dyDescent="0.25">
      <c r="A96" s="153">
        <v>3</v>
      </c>
      <c r="B96" s="154"/>
      <c r="C96" s="155"/>
      <c r="D96" s="76" t="s">
        <v>10</v>
      </c>
      <c r="E96" s="8">
        <f>+SUM(E97:E99)</f>
        <v>43691</v>
      </c>
      <c r="F96" s="8">
        <f>+SUM(F97:F99)</f>
        <v>30400</v>
      </c>
      <c r="G96" s="8">
        <f>+SUM(G97:G99)</f>
        <v>45200</v>
      </c>
      <c r="H96" s="8">
        <v>45200</v>
      </c>
      <c r="I96" s="8">
        <f>+SUM(I97:I99)</f>
        <v>45200</v>
      </c>
    </row>
    <row r="97" spans="1:9" x14ac:dyDescent="0.25">
      <c r="A97" s="156">
        <v>31</v>
      </c>
      <c r="B97" s="157"/>
      <c r="C97" s="158"/>
      <c r="D97" s="76" t="s">
        <v>11</v>
      </c>
      <c r="E97" s="8">
        <v>4107</v>
      </c>
      <c r="F97" s="9">
        <v>11200</v>
      </c>
      <c r="G97" s="9">
        <v>15000</v>
      </c>
      <c r="H97" s="9">
        <v>15000</v>
      </c>
      <c r="I97" s="10">
        <v>15000</v>
      </c>
    </row>
    <row r="98" spans="1:9" x14ac:dyDescent="0.25">
      <c r="A98" s="77">
        <v>32</v>
      </c>
      <c r="B98" s="78"/>
      <c r="C98" s="79"/>
      <c r="D98" s="76" t="s">
        <v>27</v>
      </c>
      <c r="E98" s="8">
        <v>39486</v>
      </c>
      <c r="F98" s="9">
        <v>19000</v>
      </c>
      <c r="G98" s="9">
        <v>30000</v>
      </c>
      <c r="H98" s="9">
        <v>30000</v>
      </c>
      <c r="I98" s="10">
        <v>30000</v>
      </c>
    </row>
    <row r="99" spans="1:9" x14ac:dyDescent="0.25">
      <c r="A99" s="77">
        <v>34</v>
      </c>
      <c r="B99" s="78"/>
      <c r="C99" s="79"/>
      <c r="D99" s="76" t="s">
        <v>73</v>
      </c>
      <c r="E99" s="8">
        <v>98</v>
      </c>
      <c r="F99" s="9">
        <v>200</v>
      </c>
      <c r="G99" s="9">
        <v>200</v>
      </c>
      <c r="H99" s="9">
        <v>200</v>
      </c>
      <c r="I99" s="10">
        <v>200</v>
      </c>
    </row>
    <row r="100" spans="1:9" x14ac:dyDescent="0.25">
      <c r="A100" s="153">
        <v>4</v>
      </c>
      <c r="B100" s="154"/>
      <c r="C100" s="155"/>
      <c r="D100" s="76"/>
      <c r="E100" s="8">
        <f>+SUM(E101:E102)</f>
        <v>11548</v>
      </c>
      <c r="F100" s="8">
        <f>+SUM(F101:F102)</f>
        <v>34603</v>
      </c>
      <c r="G100" s="8">
        <f>+SUM(G101:G102)</f>
        <v>34803</v>
      </c>
      <c r="H100" s="8">
        <v>34803</v>
      </c>
      <c r="I100" s="8">
        <f>+SUM(I101:I102)</f>
        <v>34803</v>
      </c>
    </row>
    <row r="101" spans="1:9" ht="25.5" x14ac:dyDescent="0.25">
      <c r="A101" s="77">
        <v>42</v>
      </c>
      <c r="B101" s="78"/>
      <c r="C101" s="79"/>
      <c r="D101" s="76" t="s">
        <v>36</v>
      </c>
      <c r="E101" s="8">
        <v>11548</v>
      </c>
      <c r="F101" s="9">
        <v>29603</v>
      </c>
      <c r="G101" s="9">
        <v>29803</v>
      </c>
      <c r="H101" s="9">
        <v>29803</v>
      </c>
      <c r="I101" s="10">
        <v>29803</v>
      </c>
    </row>
    <row r="102" spans="1:9" ht="25.5" x14ac:dyDescent="0.25">
      <c r="A102" s="77">
        <v>45</v>
      </c>
      <c r="B102" s="78"/>
      <c r="C102" s="79"/>
      <c r="D102" s="76" t="s">
        <v>122</v>
      </c>
      <c r="E102" s="8">
        <v>0</v>
      </c>
      <c r="F102" s="9">
        <v>5000</v>
      </c>
      <c r="G102" s="9">
        <v>5000</v>
      </c>
      <c r="H102" s="9">
        <v>5000</v>
      </c>
      <c r="I102" s="10">
        <v>5000</v>
      </c>
    </row>
    <row r="103" spans="1:9" ht="25.5" x14ac:dyDescent="0.25">
      <c r="A103" s="150" t="s">
        <v>123</v>
      </c>
      <c r="B103" s="151"/>
      <c r="C103" s="152"/>
      <c r="D103" s="88" t="s">
        <v>124</v>
      </c>
      <c r="E103" s="65">
        <f>+SUM(E104+E108)</f>
        <v>21519</v>
      </c>
      <c r="F103" s="65">
        <f>+SUM(F104+F108)</f>
        <v>0</v>
      </c>
      <c r="G103" s="9"/>
      <c r="H103" s="9"/>
      <c r="I103" s="10"/>
    </row>
    <row r="104" spans="1:9" x14ac:dyDescent="0.25">
      <c r="A104" s="153">
        <v>3</v>
      </c>
      <c r="B104" s="154"/>
      <c r="C104" s="155"/>
      <c r="D104" s="88" t="s">
        <v>10</v>
      </c>
      <c r="E104" s="8">
        <f>+SUM(E105:E107)</f>
        <v>15495</v>
      </c>
      <c r="F104" s="8">
        <f>+SUM(F105:F107)</f>
        <v>0</v>
      </c>
      <c r="G104" s="9"/>
      <c r="H104" s="9"/>
      <c r="I104" s="10"/>
    </row>
    <row r="105" spans="1:9" x14ac:dyDescent="0.25">
      <c r="A105" s="156">
        <v>31</v>
      </c>
      <c r="B105" s="157"/>
      <c r="C105" s="158"/>
      <c r="D105" s="88" t="s">
        <v>11</v>
      </c>
      <c r="E105" s="8">
        <v>4559</v>
      </c>
      <c r="F105" s="9">
        <v>0</v>
      </c>
      <c r="G105" s="9"/>
      <c r="H105" s="9"/>
      <c r="I105" s="10"/>
    </row>
    <row r="106" spans="1:9" x14ac:dyDescent="0.25">
      <c r="A106" s="82">
        <v>32</v>
      </c>
      <c r="B106" s="83"/>
      <c r="C106" s="84"/>
      <c r="D106" s="88" t="s">
        <v>27</v>
      </c>
      <c r="E106" s="8">
        <v>10896</v>
      </c>
      <c r="F106" s="9">
        <v>0</v>
      </c>
      <c r="G106" s="9"/>
      <c r="H106" s="9"/>
      <c r="I106" s="10"/>
    </row>
    <row r="107" spans="1:9" x14ac:dyDescent="0.25">
      <c r="A107" s="82">
        <v>34</v>
      </c>
      <c r="B107" s="83"/>
      <c r="C107" s="84"/>
      <c r="D107" s="88" t="s">
        <v>73</v>
      </c>
      <c r="E107" s="8">
        <v>40</v>
      </c>
      <c r="F107" s="9">
        <v>0</v>
      </c>
      <c r="G107" s="9"/>
      <c r="H107" s="9"/>
      <c r="I107" s="10"/>
    </row>
    <row r="108" spans="1:9" x14ac:dyDescent="0.25">
      <c r="A108" s="153">
        <v>4</v>
      </c>
      <c r="B108" s="154"/>
      <c r="C108" s="155"/>
      <c r="D108" s="88"/>
      <c r="E108" s="8">
        <f>+SUM(E109:E111)</f>
        <v>6024</v>
      </c>
      <c r="F108" s="8">
        <v>0</v>
      </c>
      <c r="G108" s="8"/>
      <c r="H108" s="8"/>
      <c r="I108" s="8"/>
    </row>
    <row r="109" spans="1:9" ht="25.5" x14ac:dyDescent="0.25">
      <c r="A109" s="82">
        <v>41</v>
      </c>
      <c r="B109" s="100"/>
      <c r="C109" s="101"/>
      <c r="D109" s="101" t="s">
        <v>147</v>
      </c>
      <c r="E109" s="8">
        <v>450</v>
      </c>
      <c r="F109" s="8"/>
      <c r="G109" s="8"/>
      <c r="H109" s="8"/>
      <c r="I109" s="8"/>
    </row>
    <row r="110" spans="1:9" ht="25.5" x14ac:dyDescent="0.25">
      <c r="A110" s="102">
        <v>42</v>
      </c>
      <c r="B110" s="83"/>
      <c r="C110" s="84"/>
      <c r="D110" s="88" t="s">
        <v>36</v>
      </c>
      <c r="E110" s="8">
        <v>5574</v>
      </c>
      <c r="F110" s="9">
        <v>0</v>
      </c>
      <c r="G110" s="9"/>
      <c r="H110" s="9"/>
      <c r="I110" s="10"/>
    </row>
    <row r="111" spans="1:9" ht="25.5" x14ac:dyDescent="0.25">
      <c r="A111" s="82">
        <v>45</v>
      </c>
      <c r="B111" s="83"/>
      <c r="C111" s="84"/>
      <c r="D111" s="88" t="s">
        <v>122</v>
      </c>
      <c r="E111" s="8"/>
      <c r="F111" s="9">
        <v>0</v>
      </c>
      <c r="G111" s="9"/>
      <c r="H111" s="9"/>
      <c r="I111" s="10"/>
    </row>
    <row r="112" spans="1:9" ht="26.25" customHeight="1" x14ac:dyDescent="0.25">
      <c r="A112" s="150" t="s">
        <v>125</v>
      </c>
      <c r="B112" s="151"/>
      <c r="C112" s="152"/>
      <c r="D112" s="88" t="s">
        <v>126</v>
      </c>
      <c r="E112" s="8"/>
      <c r="F112" s="9">
        <v>80</v>
      </c>
      <c r="G112" s="9">
        <v>80</v>
      </c>
      <c r="H112" s="9">
        <v>80</v>
      </c>
      <c r="I112" s="10">
        <v>80</v>
      </c>
    </row>
    <row r="113" spans="1:9" ht="26.25" customHeight="1" x14ac:dyDescent="0.25">
      <c r="A113" s="82">
        <v>42</v>
      </c>
      <c r="B113" s="86"/>
      <c r="C113" s="87"/>
      <c r="D113" s="88" t="s">
        <v>36</v>
      </c>
      <c r="E113" s="8"/>
      <c r="F113" s="9">
        <v>80</v>
      </c>
      <c r="G113" s="9">
        <v>80</v>
      </c>
      <c r="H113" s="9">
        <v>80</v>
      </c>
      <c r="I113" s="10">
        <v>80</v>
      </c>
    </row>
    <row r="114" spans="1:9" ht="15" customHeight="1" x14ac:dyDescent="0.25">
      <c r="A114" s="85"/>
      <c r="B114" s="86"/>
      <c r="C114" s="87"/>
      <c r="D114" s="88"/>
      <c r="E114" s="8"/>
      <c r="F114" s="9"/>
      <c r="G114" s="9"/>
      <c r="H114" s="9"/>
      <c r="I114" s="10"/>
    </row>
    <row r="115" spans="1:9" ht="42" customHeight="1" x14ac:dyDescent="0.25">
      <c r="A115" s="147" t="s">
        <v>150</v>
      </c>
      <c r="B115" s="148"/>
      <c r="C115" s="149"/>
      <c r="D115" s="89" t="s">
        <v>151</v>
      </c>
      <c r="E115" s="93">
        <v>941</v>
      </c>
      <c r="F115" s="94">
        <v>950</v>
      </c>
      <c r="G115" s="94">
        <v>950</v>
      </c>
      <c r="H115" s="94">
        <v>950</v>
      </c>
      <c r="I115" s="95">
        <v>950</v>
      </c>
    </row>
    <row r="116" spans="1:9" ht="27.75" customHeight="1" x14ac:dyDescent="0.25">
      <c r="A116" s="150" t="s">
        <v>96</v>
      </c>
      <c r="B116" s="151"/>
      <c r="C116" s="152"/>
      <c r="D116" s="88" t="s">
        <v>128</v>
      </c>
      <c r="E116" s="8">
        <v>941</v>
      </c>
      <c r="F116" s="9"/>
      <c r="G116" s="9">
        <v>950</v>
      </c>
      <c r="H116" s="9">
        <v>950</v>
      </c>
      <c r="I116" s="10">
        <v>950</v>
      </c>
    </row>
    <row r="117" spans="1:9" ht="15" customHeight="1" x14ac:dyDescent="0.25">
      <c r="A117" s="82">
        <v>38</v>
      </c>
      <c r="B117" s="83"/>
      <c r="C117" s="84"/>
      <c r="D117" s="88" t="s">
        <v>74</v>
      </c>
      <c r="E117" s="8">
        <v>941</v>
      </c>
      <c r="F117" s="9">
        <v>950</v>
      </c>
      <c r="G117" s="9">
        <v>950</v>
      </c>
      <c r="H117" s="9">
        <v>950</v>
      </c>
      <c r="I117" s="10">
        <v>950</v>
      </c>
    </row>
    <row r="118" spans="1:9" ht="15.75" thickBot="1" x14ac:dyDescent="0.3">
      <c r="A118" s="156"/>
      <c r="B118" s="157"/>
      <c r="C118" s="158"/>
      <c r="D118" s="105"/>
      <c r="E118" s="106"/>
      <c r="F118" s="107"/>
      <c r="G118" s="107"/>
      <c r="H118" s="107"/>
      <c r="I118" s="108"/>
    </row>
    <row r="119" spans="1:9" ht="15.75" thickBot="1" x14ac:dyDescent="0.3">
      <c r="D119" s="109" t="s">
        <v>148</v>
      </c>
      <c r="E119" s="110">
        <f>+SUM(E58+E24+E6)</f>
        <v>1416570</v>
      </c>
      <c r="F119" s="110">
        <f>+SUM(F6+F24+F58)</f>
        <v>1733266</v>
      </c>
      <c r="G119" s="110">
        <f>+SUM(G6+G24+G58)</f>
        <v>1735188</v>
      </c>
      <c r="H119" s="110">
        <f>+SUM(H6+H24+H58)</f>
        <v>1754188</v>
      </c>
      <c r="I119" s="110">
        <f>+SUM(I6+I24+I58)</f>
        <v>1754188</v>
      </c>
    </row>
    <row r="120" spans="1:9" x14ac:dyDescent="0.25">
      <c r="D120" s="116"/>
      <c r="E120" s="117"/>
      <c r="F120" s="117"/>
      <c r="G120" s="117"/>
      <c r="H120" s="117"/>
      <c r="I120" s="117"/>
    </row>
    <row r="121" spans="1:9" x14ac:dyDescent="0.25">
      <c r="D121" s="116"/>
      <c r="E121" s="117"/>
      <c r="F121" s="117"/>
      <c r="G121" s="117"/>
      <c r="H121" s="117"/>
      <c r="I121" s="117"/>
    </row>
    <row r="122" spans="1:9" ht="15.75" x14ac:dyDescent="0.25">
      <c r="D122" s="116"/>
      <c r="E122" s="118" t="s">
        <v>154</v>
      </c>
      <c r="F122" s="118"/>
      <c r="G122" s="117"/>
      <c r="H122" s="117"/>
      <c r="I122" s="117"/>
    </row>
    <row r="124" spans="1:9" ht="25.5" x14ac:dyDescent="0.25">
      <c r="A124" s="165" t="s">
        <v>127</v>
      </c>
      <c r="B124" s="166"/>
      <c r="C124" s="167"/>
      <c r="D124" s="122" t="s">
        <v>155</v>
      </c>
      <c r="E124" s="8"/>
      <c r="F124" s="9"/>
      <c r="G124" s="80">
        <v>36000</v>
      </c>
      <c r="H124" s="80">
        <v>20000</v>
      </c>
      <c r="I124" s="80">
        <v>15000</v>
      </c>
    </row>
    <row r="125" spans="1:9" x14ac:dyDescent="0.25">
      <c r="A125" s="114">
        <v>3</v>
      </c>
      <c r="B125" s="111"/>
      <c r="C125" s="112"/>
      <c r="D125" s="115" t="s">
        <v>10</v>
      </c>
      <c r="E125" s="8"/>
      <c r="F125" s="9"/>
      <c r="G125" s="9">
        <v>36000</v>
      </c>
      <c r="H125" s="9">
        <v>20000</v>
      </c>
      <c r="I125" s="10">
        <v>15000</v>
      </c>
    </row>
    <row r="126" spans="1:9" x14ac:dyDescent="0.25">
      <c r="A126" s="113">
        <v>32</v>
      </c>
      <c r="B126" s="111"/>
      <c r="C126" s="112"/>
      <c r="D126" s="115" t="s">
        <v>27</v>
      </c>
      <c r="E126" s="8"/>
      <c r="F126" s="9"/>
      <c r="G126" s="9">
        <v>36000</v>
      </c>
      <c r="H126" s="9">
        <v>20000</v>
      </c>
      <c r="I126" s="10">
        <v>15000</v>
      </c>
    </row>
    <row r="127" spans="1:9" x14ac:dyDescent="0.25">
      <c r="A127" s="113"/>
      <c r="B127" s="111"/>
      <c r="C127" s="112"/>
      <c r="D127" s="115"/>
      <c r="E127" s="8"/>
      <c r="F127" s="9"/>
      <c r="G127" s="9"/>
      <c r="H127" s="9"/>
      <c r="I127" s="10"/>
    </row>
    <row r="128" spans="1:9" ht="25.5" x14ac:dyDescent="0.25">
      <c r="A128" s="165" t="s">
        <v>123</v>
      </c>
      <c r="B128" s="166"/>
      <c r="C128" s="167"/>
      <c r="D128" s="122" t="s">
        <v>156</v>
      </c>
      <c r="E128" s="8"/>
      <c r="F128" s="9"/>
      <c r="G128" s="80">
        <f>+SUM(G129+G131)</f>
        <v>14000</v>
      </c>
      <c r="H128" s="80">
        <f>+SUM(H129+H131)</f>
        <v>20000</v>
      </c>
      <c r="I128" s="80">
        <f>+SUM(I129+I131)</f>
        <v>20000</v>
      </c>
    </row>
    <row r="129" spans="1:9" x14ac:dyDescent="0.25">
      <c r="A129" s="114">
        <v>3</v>
      </c>
      <c r="B129" s="111"/>
      <c r="C129" s="112"/>
      <c r="D129" s="115" t="s">
        <v>10</v>
      </c>
      <c r="E129" s="8"/>
      <c r="F129" s="9"/>
      <c r="G129" s="9">
        <v>6000</v>
      </c>
      <c r="H129" s="9">
        <v>10000</v>
      </c>
      <c r="I129" s="10">
        <v>10000</v>
      </c>
    </row>
    <row r="130" spans="1:9" x14ac:dyDescent="0.25">
      <c r="A130" s="113">
        <v>32</v>
      </c>
      <c r="B130" s="111"/>
      <c r="C130" s="112"/>
      <c r="D130" s="115" t="s">
        <v>27</v>
      </c>
      <c r="E130" s="8"/>
      <c r="F130" s="9"/>
      <c r="G130" s="9">
        <v>6000</v>
      </c>
      <c r="H130" s="9">
        <v>10000</v>
      </c>
      <c r="I130" s="10">
        <v>10000</v>
      </c>
    </row>
    <row r="131" spans="1:9" x14ac:dyDescent="0.25">
      <c r="A131" s="113">
        <v>42</v>
      </c>
      <c r="B131" s="111"/>
      <c r="C131" s="112"/>
      <c r="D131" s="115" t="s">
        <v>157</v>
      </c>
      <c r="E131" s="8"/>
      <c r="F131" s="9"/>
      <c r="G131" s="9">
        <v>8000</v>
      </c>
      <c r="H131" s="9">
        <v>10000</v>
      </c>
      <c r="I131" s="10">
        <v>10000</v>
      </c>
    </row>
    <row r="132" spans="1:9" x14ac:dyDescent="0.25">
      <c r="D132" s="119" t="s">
        <v>158</v>
      </c>
      <c r="E132" s="120"/>
      <c r="F132" s="120"/>
      <c r="G132" s="121">
        <f>+SUM(G124+G128)</f>
        <v>50000</v>
      </c>
      <c r="H132" s="121">
        <f t="shared" ref="H132:I132" si="2">+SUM(H124+H128)</f>
        <v>40000</v>
      </c>
      <c r="I132" s="121">
        <f t="shared" si="2"/>
        <v>35000</v>
      </c>
    </row>
  </sheetData>
  <mergeCells count="81">
    <mergeCell ref="A124:C124"/>
    <mergeCell ref="A128:C128"/>
    <mergeCell ref="A54:C54"/>
    <mergeCell ref="A63:C63"/>
    <mergeCell ref="A96:C96"/>
    <mergeCell ref="A97:C97"/>
    <mergeCell ref="A100:C100"/>
    <mergeCell ref="A90:C90"/>
    <mergeCell ref="A91:C91"/>
    <mergeCell ref="A92:C92"/>
    <mergeCell ref="A94:C94"/>
    <mergeCell ref="A95:C95"/>
    <mergeCell ref="A69:C69"/>
    <mergeCell ref="A70:C70"/>
    <mergeCell ref="A84:C84"/>
    <mergeCell ref="A87:C87"/>
    <mergeCell ref="A89:C89"/>
    <mergeCell ref="A75:C75"/>
    <mergeCell ref="A76:C76"/>
    <mergeCell ref="A77:C77"/>
    <mergeCell ref="A64:C64"/>
    <mergeCell ref="A65:C65"/>
    <mergeCell ref="A66:C66"/>
    <mergeCell ref="A67:C67"/>
    <mergeCell ref="A68:C68"/>
    <mergeCell ref="A58:C58"/>
    <mergeCell ref="A59:C59"/>
    <mergeCell ref="A60:C60"/>
    <mergeCell ref="A61:C61"/>
    <mergeCell ref="A62:C62"/>
    <mergeCell ref="A6:C6"/>
    <mergeCell ref="A7:C7"/>
    <mergeCell ref="A1:I1"/>
    <mergeCell ref="A3:I3"/>
    <mergeCell ref="A5:C5"/>
    <mergeCell ref="A40:C40"/>
    <mergeCell ref="A42:C42"/>
    <mergeCell ref="A8:C8"/>
    <mergeCell ref="A9:C9"/>
    <mergeCell ref="A11:C11"/>
    <mergeCell ref="A10:C10"/>
    <mergeCell ref="A28:C28"/>
    <mergeCell ref="A12:C12"/>
    <mergeCell ref="A13:C13"/>
    <mergeCell ref="A14:C14"/>
    <mergeCell ref="A15:C15"/>
    <mergeCell ref="A17:C17"/>
    <mergeCell ref="A19:C19"/>
    <mergeCell ref="A20:C20"/>
    <mergeCell ref="A18:C18"/>
    <mergeCell ref="A21:C21"/>
    <mergeCell ref="A22:C22"/>
    <mergeCell ref="A86:C86"/>
    <mergeCell ref="A118:C118"/>
    <mergeCell ref="A24:C24"/>
    <mergeCell ref="A25:C25"/>
    <mergeCell ref="A26:C26"/>
    <mergeCell ref="A27:C27"/>
    <mergeCell ref="A85:C85"/>
    <mergeCell ref="A30:C30"/>
    <mergeCell ref="A31:C31"/>
    <mergeCell ref="A33:C33"/>
    <mergeCell ref="A32:C32"/>
    <mergeCell ref="A35:C35"/>
    <mergeCell ref="A38:C38"/>
    <mergeCell ref="A39:C39"/>
    <mergeCell ref="A51:C51"/>
    <mergeCell ref="A52:C52"/>
    <mergeCell ref="A53:C53"/>
    <mergeCell ref="A43:C43"/>
    <mergeCell ref="A44:C44"/>
    <mergeCell ref="A48:C48"/>
    <mergeCell ref="A49:C49"/>
    <mergeCell ref="A50:C50"/>
    <mergeCell ref="A115:C115"/>
    <mergeCell ref="A116:C116"/>
    <mergeCell ref="A103:C103"/>
    <mergeCell ref="A104:C104"/>
    <mergeCell ref="A105:C105"/>
    <mergeCell ref="A108:C108"/>
    <mergeCell ref="A112:C11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SAŽETAK</vt:lpstr>
      <vt:lpstr> Račun prihoda i rashoda</vt:lpstr>
      <vt:lpstr>Sheet1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suzana</cp:lastModifiedBy>
  <cp:lastPrinted>2024-10-30T07:28:14Z</cp:lastPrinted>
  <dcterms:created xsi:type="dcterms:W3CDTF">2022-08-12T12:51:27Z</dcterms:created>
  <dcterms:modified xsi:type="dcterms:W3CDTF">2024-11-04T10:54:34Z</dcterms:modified>
</cp:coreProperties>
</file>